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bookViews>
    <workbookView xWindow="0" yWindow="0" windowWidth="20490" windowHeight="7755" tabRatio="500"/>
  </bookViews>
  <sheets>
    <sheet name="Итог прот ВМХ рампа" sheetId="2" r:id="rId1"/>
  </sheets>
  <definedNames>
    <definedName name="_xlnm.Print_Titles" localSheetId="0">'Итог прот ВМХ рампа'!$21:$21</definedName>
  </definedNames>
  <calcPr calcId="152511"/>
</workbook>
</file>

<file path=xl/calcChain.xml><?xml version="1.0" encoding="utf-8"?>
<calcChain xmlns="http://schemas.openxmlformats.org/spreadsheetml/2006/main">
  <c r="J43" i="2" l="1"/>
  <c r="J44" i="2"/>
  <c r="J45" i="2"/>
  <c r="H46" i="2"/>
  <c r="J46" i="2"/>
  <c r="H47" i="2"/>
  <c r="J47" i="2"/>
  <c r="H48" i="2"/>
  <c r="J48" i="2"/>
  <c r="H49" i="2"/>
  <c r="J49" i="2"/>
  <c r="H45" i="2" l="1"/>
  <c r="H44" i="2" s="1"/>
  <c r="I57" i="2"/>
  <c r="G57" i="2" l="1"/>
  <c r="D57" i="2"/>
</calcChain>
</file>

<file path=xl/sharedStrings.xml><?xml version="1.0" encoding="utf-8"?>
<sst xmlns="http://schemas.openxmlformats.org/spreadsheetml/2006/main" count="147" uniqueCount="111">
  <si>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</si>
  <si>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</si>
  <si>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</si>
  <si>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</si>
  <si>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</si>
  <si>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</si>
  <si>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</si>
  <si>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</si>
  <si>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</si>
  <si>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</si>
  <si>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</si>
  <si>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</si>
  <si>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</si>
  <si>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</si>
  <si>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</si>
  <si>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</si>
  <si>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</si>
  <si>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</si>
  <si>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</si>
  <si>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</si>
  <si>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</si>
  <si>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</si>
  <si>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</si>
  <si>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</si>
  <si>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</si>
  <si>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</si>
  <si>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</si>
  <si>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</si>
  <si>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</si>
  <si>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</si>
  <si>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</si>
  <si>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</si>
  <si>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</si>
  <si>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</si>
  <si>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</si>
  <si>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</si>
  <si>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</si>
  <si>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</si>
  <si>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</si>
  <si>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</si>
  <si>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</si>
  <si>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</si>
  <si>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Ветер: </t>
  </si>
  <si>
    <t>Москва</t>
  </si>
  <si>
    <t>РЕЗУЛЬТАТ ОЧКИ</t>
  </si>
  <si>
    <t>Оренбургская область</t>
  </si>
  <si>
    <t>Республика Татарстан</t>
  </si>
  <si>
    <t>Краснодарский край</t>
  </si>
  <si>
    <t>НС</t>
  </si>
  <si>
    <t>Департамент спорта города Москвы</t>
  </si>
  <si>
    <t>РСОО "Федерация велосипедного спорта в городе Москве"</t>
  </si>
  <si>
    <t>ЧЕМПИОНАТ РОССИИ</t>
  </si>
  <si>
    <t>ВМХ - фристайл - рампа</t>
  </si>
  <si>
    <t>Мужчины</t>
  </si>
  <si>
    <t xml:space="preserve"> МЕСТО ПРОВЕДЕНИЯ: г. Москва</t>
  </si>
  <si>
    <t xml:space="preserve"> ДАТА ПРОВЕДЕНИЯ: 27 августа 2022 года </t>
  </si>
  <si>
    <r>
      <t xml:space="preserve">НАЧАЛО ГОНКИ: </t>
    </r>
    <r>
      <rPr>
        <sz val="11"/>
        <rFont val="Calibri"/>
        <family val="2"/>
        <charset val="204"/>
      </rPr>
      <t>16ч 30м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</si>
  <si>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20ч 00м</t>
    </r>
  </si>
  <si>
    <t>№ ВРВС: 0080071812М</t>
  </si>
  <si>
    <t>№ ЕКП 2022: 4665</t>
  </si>
  <si>
    <t>АНДРИЯНОВ А.С.(ВК, г.Москва)</t>
  </si>
  <si>
    <t>ГВОЗДЁВ К.Е. (1 к, г. Москва)</t>
  </si>
  <si>
    <t>ДЫШАКОВ А.С.(ВК, г.Москва)</t>
  </si>
  <si>
    <t xml:space="preserve">НАЗВАНИЕ ТРАССЫ / РЕГ.НОМЕР: </t>
  </si>
  <si>
    <t>РИЗАЕВ Ирек</t>
  </si>
  <si>
    <t>01.10.1997</t>
  </si>
  <si>
    <t>АНДРЕЕВ Константин</t>
  </si>
  <si>
    <t>01.01.1993</t>
  </si>
  <si>
    <t>Санкт-Петербург</t>
  </si>
  <si>
    <t>ФОМИНОВ Никита</t>
  </si>
  <si>
    <t>01.05.1999</t>
  </si>
  <si>
    <t>МОЛЛАЕВ Александр</t>
  </si>
  <si>
    <t>20.12.2002</t>
  </si>
  <si>
    <t>ГИЛИМЗЯНОВ Роман</t>
  </si>
  <si>
    <t>29.04.1995</t>
  </si>
  <si>
    <t>Московская область</t>
  </si>
  <si>
    <t>АХМЕТЗЯНОВ Джамиль</t>
  </si>
  <si>
    <t>05.01.1998</t>
  </si>
  <si>
    <t>АЛИЕВ Анар</t>
  </si>
  <si>
    <t>14.03.2003</t>
  </si>
  <si>
    <t>Калининградская область</t>
  </si>
  <si>
    <t>НОВОСЕЛОВ Максим</t>
  </si>
  <si>
    <t>29.10.1989</t>
  </si>
  <si>
    <t>ХОЛОДНЯКОВ Артем</t>
  </si>
  <si>
    <t>06.10.2003</t>
  </si>
  <si>
    <t>МИРОШНИЧЕНКО Александр</t>
  </si>
  <si>
    <t>17.11.1991</t>
  </si>
  <si>
    <t>Самарская область</t>
  </si>
  <si>
    <t>ПУКАЛОВ Николай</t>
  </si>
  <si>
    <t>26.07.1994</t>
  </si>
  <si>
    <t>Ростовская область</t>
  </si>
  <si>
    <t>ЛЮБИШКИН Арсений</t>
  </si>
  <si>
    <t>26.11.2003</t>
  </si>
  <si>
    <t>СТЕНЕНКО Вячеслав</t>
  </si>
  <si>
    <t>12.04.1994</t>
  </si>
  <si>
    <t>ШАРИФИЕВ Амир</t>
  </si>
  <si>
    <t>05.11.2003</t>
  </si>
  <si>
    <t>ГУМЕРОВ Марсель</t>
  </si>
  <si>
    <t>09.08.2001</t>
  </si>
  <si>
    <t>АКТАШ Керем</t>
  </si>
  <si>
    <t>26.06.2001</t>
  </si>
  <si>
    <t>БАТАЕВ Руслан</t>
  </si>
  <si>
    <t>07.05.2002</t>
  </si>
  <si>
    <t>ЗАЛЯЛИЕВ Рамиль</t>
  </si>
  <si>
    <t>12.05.1996</t>
  </si>
  <si>
    <t>ИСАКОВ Никита</t>
  </si>
  <si>
    <t>08.06.1998</t>
  </si>
  <si>
    <t>Красноярский край</t>
  </si>
  <si>
    <t>Температура: +30</t>
  </si>
  <si>
    <t>Влажность: 27%</t>
  </si>
  <si>
    <t>Осадки: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</si>
</sst>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2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20" fillId="0" borderId="0"/>
  </cellStyleXfs>
  <cellXfs count="105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19" fillId="0" borderId="24" xfId="0" applyNumberFormat="1" applyFont="1" applyFill="1" applyBorder="1" applyAlignment="1">
      <alignment horizontal="center" vertical="center"/>
    </xf>
    <xf numFmtId="0" fontId="19" fillId="0" borderId="34" xfId="0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1" fillId="0" borderId="24" xfId="13" applyFont="1" applyBorder="1" applyAlignment="1">
      <alignment horizontal="center" vertical="center"/>
    </xf>
    <xf numFmtId="0" fontId="21" fillId="0" borderId="24" xfId="13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1" fillId="0" borderId="24" xfId="13" applyFont="1" applyBorder="1" applyAlignment="1">
      <alignment horizontal="left" vertical="center"/>
    </xf>
    <xf numFmtId="0" fontId="19" fillId="0" borderId="33" xfId="0" applyFont="1" applyBorder="1" applyAlignment="1">
      <alignment horizontal="center" vertical="center"/>
    </xf>
    <xf numFmtId="0" fontId="21" fillId="0" borderId="34" xfId="13" applyFont="1" applyBorder="1" applyAlignment="1">
      <alignment horizontal="center" vertical="center"/>
    </xf>
    <xf numFmtId="0" fontId="21" fillId="0" borderId="34" xfId="13" applyNumberFormat="1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1" fillId="0" borderId="34" xfId="13" applyFont="1" applyBorder="1" applyAlignment="1">
      <alignment horizontal="left" vertical="center"/>
    </xf>
    <xf numFmtId="0" fontId="21" fillId="2" borderId="21" xfId="2" applyFont="1" applyFill="1" applyBorder="1" applyAlignment="1">
      <alignment horizontal="center" vertical="center"/>
    </xf>
    <xf numFmtId="0" fontId="21" fillId="2" borderId="22" xfId="12" applyFont="1" applyFill="1" applyBorder="1" applyAlignment="1">
      <alignment horizontal="center" vertical="center" wrapText="1"/>
    </xf>
    <xf numFmtId="46" fontId="21" fillId="2" borderId="22" xfId="12" applyNumberFormat="1" applyFont="1" applyFill="1" applyBorder="1" applyAlignment="1">
      <alignment horizontal="center" vertical="center" wrapText="1"/>
    </xf>
    <xf numFmtId="0" fontId="21" fillId="2" borderId="22" xfId="2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31" xfId="2" applyFont="1" applyBorder="1" applyAlignment="1">
      <alignment vertical="center"/>
    </xf>
  </cellXfs>
  <cellStyles count="14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 5" xfId="13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66526</xdr:colOff>
      <xdr:row>0</xdr:row>
      <xdr:rowOff>9390</xdr:rowOff>
    </xdr:from>
    <xdr:to>
      <xdr:col>1</xdr:col>
      <xdr:colOff>395844</xdr:colOff>
      <xdr:row>2</xdr:row>
      <xdr:rowOff>185552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526" y="9390"/>
          <a:ext cx="762273" cy="74518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146123</xdr:colOff>
      <xdr:row>0</xdr:row>
      <xdr:rowOff>54866</xdr:rowOff>
    </xdr:from>
    <xdr:to>
      <xdr:col>3</xdr:col>
      <xdr:colOff>148441</xdr:colOff>
      <xdr:row>2</xdr:row>
      <xdr:rowOff>235032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98623" y="54866"/>
          <a:ext cx="855857" cy="749192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8</xdr:col>
      <xdr:colOff>473485</xdr:colOff>
      <xdr:row>0</xdr:row>
      <xdr:rowOff>121846</xdr:rowOff>
    </xdr:from>
    <xdr:ext cx="595663" cy="682212"/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87154" y="121846"/>
          <a:ext cx="595663" cy="682212"/>
        </a:xfrm>
        <a:prstGeom prst="rect">
          <a:avLst/>
        </a:prstGeom>
      </xdr:spPr>
    </xdr:pic>
    <xdr:clientData/>
  </xdr:oneCellAnchor>
  <xdr:oneCellAnchor>
    <xdr:from>
      <xdr:col>9</xdr:col>
      <xdr:colOff>346364</xdr:colOff>
      <xdr:row>0</xdr:row>
      <xdr:rowOff>98961</xdr:rowOff>
    </xdr:from>
    <xdr:ext cx="662226" cy="652653"/>
    <xdr:pic>
      <xdr:nvPicPr>
        <xdr:cNvPr id="6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24903" y="98961"/>
          <a:ext cx="662226" cy="65265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M58"/>
  <sheetViews>
    <sheetView tabSelected="1" view="pageBreakPreview" topLeftCell="A13" zoomScale="77" zoomScaleNormal="100" zoomScaleSheetLayoutView="77" zoomScalePageLayoutView="95" workbookViewId="0">
      <selection activeCell="L36" sqref="L36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4.28515625" style="1" customWidth="1"/>
    <col min="5" max="5" width="10.5703125" style="1" customWidth="1"/>
    <col min="6" max="6" width="8.7109375" style="1" customWidth="1"/>
    <col min="7" max="7" width="21.140625" style="1" customWidth="1"/>
    <col min="8" max="8" width="12.42578125" style="1" customWidth="1"/>
    <col min="9" max="9" width="14.42578125" style="1" customWidth="1"/>
    <col min="10" max="10" width="16.7109375" style="1" customWidth="1"/>
    <col min="11" max="1001" width="9.140625" style="1"/>
  </cols>
  <sheetData>
    <row r="1" spans="1:10" ht="22.5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2.5" customHeight="1" x14ac:dyDescent="0.2">
      <c r="A2" s="103" t="s">
        <v>49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22.5" customHeight="1" x14ac:dyDescent="0.2">
      <c r="A3" s="103" t="s">
        <v>1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ht="22.5" customHeight="1" x14ac:dyDescent="0.2">
      <c r="A4" s="103" t="s">
        <v>50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0" ht="6.75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s="3" customFormat="1" ht="28.5" x14ac:dyDescent="0.2">
      <c r="A6" s="99" t="s">
        <v>51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s="3" customFormat="1" ht="18" customHeight="1" x14ac:dyDescent="0.2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0" s="3" customFormat="1" ht="6" customHeight="1" thickBot="1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0" ht="18" customHeight="1" thickTop="1" x14ac:dyDescent="0.2">
      <c r="A9" s="102" t="s">
        <v>3</v>
      </c>
      <c r="B9" s="102"/>
      <c r="C9" s="102"/>
      <c r="D9" s="102"/>
      <c r="E9" s="102"/>
      <c r="F9" s="102"/>
      <c r="G9" s="102"/>
      <c r="H9" s="102"/>
      <c r="I9" s="102"/>
      <c r="J9" s="102"/>
    </row>
    <row r="10" spans="1:10" ht="18" customHeight="1" x14ac:dyDescent="0.2">
      <c r="A10" s="93" t="s">
        <v>52</v>
      </c>
      <c r="B10" s="93"/>
      <c r="C10" s="93"/>
      <c r="D10" s="93"/>
      <c r="E10" s="93"/>
      <c r="F10" s="93"/>
      <c r="G10" s="93"/>
      <c r="H10" s="93"/>
      <c r="I10" s="93"/>
      <c r="J10" s="93"/>
    </row>
    <row r="11" spans="1:10" ht="19.5" customHeight="1" x14ac:dyDescent="0.2">
      <c r="A11" s="93" t="s">
        <v>53</v>
      </c>
      <c r="B11" s="93"/>
      <c r="C11" s="93"/>
      <c r="D11" s="93"/>
      <c r="E11" s="93"/>
      <c r="F11" s="93"/>
      <c r="G11" s="93"/>
      <c r="H11" s="93"/>
      <c r="I11" s="93"/>
      <c r="J11" s="93"/>
    </row>
    <row r="12" spans="1:10" ht="7.5" customHeight="1" x14ac:dyDescent="0.2">
      <c r="A12" s="94"/>
      <c r="B12" s="94"/>
      <c r="C12" s="94"/>
      <c r="D12" s="94"/>
      <c r="E12" s="94"/>
      <c r="F12" s="94"/>
      <c r="G12" s="94"/>
      <c r="H12" s="94"/>
      <c r="I12" s="94"/>
      <c r="J12" s="94"/>
    </row>
    <row r="13" spans="1:10" ht="15.75" x14ac:dyDescent="0.2">
      <c r="A13" s="95" t="s">
        <v>54</v>
      </c>
      <c r="B13" s="95"/>
      <c r="C13" s="95"/>
      <c r="D13" s="95"/>
      <c r="E13" s="4"/>
      <c r="F13" s="4"/>
      <c r="G13" s="55" t="s">
        <v>56</v>
      </c>
      <c r="H13" s="4"/>
      <c r="I13" s="5"/>
      <c r="J13" s="6" t="s">
        <v>58</v>
      </c>
    </row>
    <row r="14" spans="1:10" ht="15.75" x14ac:dyDescent="0.2">
      <c r="A14" s="96" t="s">
        <v>55</v>
      </c>
      <c r="B14" s="96"/>
      <c r="C14" s="96"/>
      <c r="D14" s="96"/>
      <c r="E14" s="7"/>
      <c r="F14" s="7"/>
      <c r="G14" s="56" t="s">
        <v>57</v>
      </c>
      <c r="H14" s="7"/>
      <c r="I14" s="8"/>
      <c r="J14" s="59" t="s">
        <v>59</v>
      </c>
    </row>
    <row r="15" spans="1:10" ht="15" x14ac:dyDescent="0.2">
      <c r="A15" s="97" t="s">
        <v>4</v>
      </c>
      <c r="B15" s="97"/>
      <c r="C15" s="97"/>
      <c r="D15" s="97"/>
      <c r="E15" s="97"/>
      <c r="F15" s="97"/>
      <c r="G15" s="97"/>
      <c r="H15" s="98" t="s">
        <v>5</v>
      </c>
      <c r="I15" s="98"/>
      <c r="J15" s="98"/>
    </row>
    <row r="16" spans="1:10" ht="15" x14ac:dyDescent="0.2">
      <c r="A16" s="9" t="s">
        <v>6</v>
      </c>
      <c r="B16" s="10"/>
      <c r="C16" s="10"/>
      <c r="D16" s="11"/>
      <c r="E16" s="12"/>
      <c r="F16" s="11"/>
      <c r="G16" s="13"/>
      <c r="H16" s="86" t="s">
        <v>63</v>
      </c>
      <c r="I16" s="86"/>
      <c r="J16" s="86"/>
    </row>
    <row r="17" spans="1:10" ht="15" x14ac:dyDescent="0.2">
      <c r="A17" s="9" t="s">
        <v>7</v>
      </c>
      <c r="B17" s="10"/>
      <c r="C17" s="10"/>
      <c r="D17" s="13"/>
      <c r="E17" s="12"/>
      <c r="F17" s="11"/>
      <c r="G17" s="57" t="s">
        <v>60</v>
      </c>
      <c r="H17" s="15" t="s">
        <v>8</v>
      </c>
      <c r="I17" s="16"/>
      <c r="J17" s="54"/>
    </row>
    <row r="18" spans="1:10" ht="15" x14ac:dyDescent="0.2">
      <c r="A18" s="17" t="s">
        <v>9</v>
      </c>
      <c r="B18" s="10"/>
      <c r="C18" s="10"/>
      <c r="D18" s="13"/>
      <c r="E18" s="12"/>
      <c r="F18" s="11"/>
      <c r="G18" s="57" t="s">
        <v>61</v>
      </c>
      <c r="H18" s="15" t="s">
        <v>10</v>
      </c>
      <c r="I18" s="16"/>
      <c r="J18" s="54"/>
    </row>
    <row r="19" spans="1:10" ht="15.75" thickBot="1" x14ac:dyDescent="0.25">
      <c r="A19" s="9" t="s">
        <v>11</v>
      </c>
      <c r="B19" s="18"/>
      <c r="C19" s="18"/>
      <c r="D19" s="14"/>
      <c r="E19" s="14"/>
      <c r="F19" s="14"/>
      <c r="G19" s="58" t="s">
        <v>62</v>
      </c>
      <c r="H19" s="20" t="s">
        <v>41</v>
      </c>
      <c r="I19" s="52"/>
      <c r="J19" s="53"/>
    </row>
    <row r="20" spans="1:10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4"/>
    </row>
    <row r="21" spans="1:10" s="25" customFormat="1" ht="42.75" customHeight="1" thickTop="1" x14ac:dyDescent="0.2">
      <c r="A21" s="75" t="s">
        <v>12</v>
      </c>
      <c r="B21" s="76" t="s">
        <v>13</v>
      </c>
      <c r="C21" s="76" t="s">
        <v>14</v>
      </c>
      <c r="D21" s="76" t="s">
        <v>15</v>
      </c>
      <c r="E21" s="76" t="s">
        <v>16</v>
      </c>
      <c r="F21" s="76" t="s">
        <v>17</v>
      </c>
      <c r="G21" s="76" t="s">
        <v>18</v>
      </c>
      <c r="H21" s="77" t="s">
        <v>44</v>
      </c>
      <c r="I21" s="78" t="s">
        <v>19</v>
      </c>
      <c r="J21" s="79" t="s">
        <v>20</v>
      </c>
    </row>
    <row r="22" spans="1:10" s="26" customFormat="1" ht="21" customHeight="1" x14ac:dyDescent="0.2">
      <c r="A22" s="63">
        <v>1</v>
      </c>
      <c r="B22" s="61">
        <v>2</v>
      </c>
      <c r="C22" s="65">
        <v>10061949941</v>
      </c>
      <c r="D22" s="68" t="s">
        <v>64</v>
      </c>
      <c r="E22" s="65" t="s">
        <v>65</v>
      </c>
      <c r="F22" s="64" t="s">
        <v>28</v>
      </c>
      <c r="G22" s="64" t="s">
        <v>46</v>
      </c>
      <c r="H22" s="65"/>
      <c r="I22" s="66" t="s">
        <v>22</v>
      </c>
      <c r="J22" s="67"/>
    </row>
    <row r="23" spans="1:10" s="26" customFormat="1" ht="21" customHeight="1" x14ac:dyDescent="0.2">
      <c r="A23" s="63">
        <v>2</v>
      </c>
      <c r="B23" s="61">
        <v>6</v>
      </c>
      <c r="C23" s="65">
        <v>10062287522</v>
      </c>
      <c r="D23" s="68" t="s">
        <v>66</v>
      </c>
      <c r="E23" s="65" t="s">
        <v>67</v>
      </c>
      <c r="F23" s="64" t="s">
        <v>21</v>
      </c>
      <c r="G23" s="64" t="s">
        <v>68</v>
      </c>
      <c r="H23" s="65"/>
      <c r="I23" s="66" t="s">
        <v>22</v>
      </c>
      <c r="J23" s="67"/>
    </row>
    <row r="24" spans="1:10" s="26" customFormat="1" ht="21" customHeight="1" x14ac:dyDescent="0.2">
      <c r="A24" s="63">
        <v>3</v>
      </c>
      <c r="B24" s="61">
        <v>7</v>
      </c>
      <c r="C24" s="65">
        <v>10084695734</v>
      </c>
      <c r="D24" s="68" t="s">
        <v>69</v>
      </c>
      <c r="E24" s="65" t="s">
        <v>70</v>
      </c>
      <c r="F24" s="64" t="s">
        <v>21</v>
      </c>
      <c r="G24" s="64" t="s">
        <v>68</v>
      </c>
      <c r="H24" s="65"/>
      <c r="I24" s="66" t="s">
        <v>22</v>
      </c>
      <c r="J24" s="67"/>
    </row>
    <row r="25" spans="1:10" s="26" customFormat="1" ht="21" customHeight="1" x14ac:dyDescent="0.2">
      <c r="A25" s="63">
        <v>4</v>
      </c>
      <c r="B25" s="61">
        <v>11</v>
      </c>
      <c r="C25" s="65">
        <v>10066301908</v>
      </c>
      <c r="D25" s="68" t="s">
        <v>71</v>
      </c>
      <c r="E25" s="65" t="s">
        <v>72</v>
      </c>
      <c r="F25" s="64" t="s">
        <v>22</v>
      </c>
      <c r="G25" s="64" t="s">
        <v>47</v>
      </c>
      <c r="H25" s="65"/>
      <c r="I25" s="66" t="s">
        <v>32</v>
      </c>
      <c r="J25" s="67"/>
    </row>
    <row r="26" spans="1:10" s="26" customFormat="1" ht="21" customHeight="1" x14ac:dyDescent="0.2">
      <c r="A26" s="63">
        <v>5</v>
      </c>
      <c r="B26" s="61">
        <v>12</v>
      </c>
      <c r="C26" s="65">
        <v>10066198036</v>
      </c>
      <c r="D26" s="68" t="s">
        <v>73</v>
      </c>
      <c r="E26" s="65" t="s">
        <v>74</v>
      </c>
      <c r="F26" s="64" t="s">
        <v>22</v>
      </c>
      <c r="G26" s="64" t="s">
        <v>75</v>
      </c>
      <c r="H26" s="65"/>
      <c r="I26" s="66" t="s">
        <v>32</v>
      </c>
      <c r="J26" s="67"/>
    </row>
    <row r="27" spans="1:10" s="26" customFormat="1" ht="21" customHeight="1" x14ac:dyDescent="0.2">
      <c r="A27" s="63">
        <v>6</v>
      </c>
      <c r="B27" s="61">
        <v>1</v>
      </c>
      <c r="C27" s="65">
        <v>10066412850</v>
      </c>
      <c r="D27" s="68" t="s">
        <v>76</v>
      </c>
      <c r="E27" s="65" t="s">
        <v>77</v>
      </c>
      <c r="F27" s="64" t="s">
        <v>22</v>
      </c>
      <c r="G27" s="64" t="s">
        <v>46</v>
      </c>
      <c r="H27" s="65"/>
      <c r="I27" s="66" t="s">
        <v>32</v>
      </c>
      <c r="J27" s="67"/>
    </row>
    <row r="28" spans="1:10" s="26" customFormat="1" ht="21" customHeight="1" x14ac:dyDescent="0.2">
      <c r="A28" s="63">
        <v>7</v>
      </c>
      <c r="B28" s="61">
        <v>8</v>
      </c>
      <c r="C28" s="65">
        <v>10089109335</v>
      </c>
      <c r="D28" s="68" t="s">
        <v>78</v>
      </c>
      <c r="E28" s="65" t="s">
        <v>79</v>
      </c>
      <c r="F28" s="64" t="s">
        <v>22</v>
      </c>
      <c r="G28" s="64" t="s">
        <v>80</v>
      </c>
      <c r="H28" s="65"/>
      <c r="I28" s="66" t="s">
        <v>32</v>
      </c>
      <c r="J28" s="67"/>
    </row>
    <row r="29" spans="1:10" s="26" customFormat="1" ht="21" customHeight="1" x14ac:dyDescent="0.2">
      <c r="A29" s="63">
        <v>8</v>
      </c>
      <c r="B29" s="61">
        <v>19</v>
      </c>
      <c r="C29" s="65">
        <v>10066198642</v>
      </c>
      <c r="D29" s="68" t="s">
        <v>81</v>
      </c>
      <c r="E29" s="65" t="s">
        <v>82</v>
      </c>
      <c r="F29" s="64"/>
      <c r="G29" s="64" t="s">
        <v>43</v>
      </c>
      <c r="H29" s="65"/>
      <c r="I29" s="66" t="s">
        <v>32</v>
      </c>
      <c r="J29" s="67"/>
    </row>
    <row r="30" spans="1:10" s="26" customFormat="1" ht="21" customHeight="1" x14ac:dyDescent="0.2">
      <c r="A30" s="63">
        <v>9</v>
      </c>
      <c r="B30" s="61">
        <v>13</v>
      </c>
      <c r="C30" s="65">
        <v>10089454491</v>
      </c>
      <c r="D30" s="68" t="s">
        <v>83</v>
      </c>
      <c r="E30" s="65" t="s">
        <v>84</v>
      </c>
      <c r="F30" s="64" t="s">
        <v>22</v>
      </c>
      <c r="G30" s="64" t="s">
        <v>75</v>
      </c>
      <c r="H30" s="65"/>
      <c r="I30" s="66" t="s">
        <v>32</v>
      </c>
      <c r="J30" s="67"/>
    </row>
    <row r="31" spans="1:10" s="26" customFormat="1" ht="21" customHeight="1" x14ac:dyDescent="0.2">
      <c r="A31" s="63">
        <v>10</v>
      </c>
      <c r="B31" s="61">
        <v>14</v>
      </c>
      <c r="C31" s="65">
        <v>10081460681</v>
      </c>
      <c r="D31" s="68" t="s">
        <v>85</v>
      </c>
      <c r="E31" s="65" t="s">
        <v>86</v>
      </c>
      <c r="F31" s="64" t="s">
        <v>22</v>
      </c>
      <c r="G31" s="64" t="s">
        <v>87</v>
      </c>
      <c r="H31" s="65"/>
      <c r="I31" s="66"/>
      <c r="J31" s="67"/>
    </row>
    <row r="32" spans="1:10" s="26" customFormat="1" ht="21" customHeight="1" x14ac:dyDescent="0.2">
      <c r="A32" s="63">
        <v>11</v>
      </c>
      <c r="B32" s="61">
        <v>17</v>
      </c>
      <c r="C32" s="65">
        <v>10066197935</v>
      </c>
      <c r="D32" s="68" t="s">
        <v>88</v>
      </c>
      <c r="E32" s="65" t="s">
        <v>89</v>
      </c>
      <c r="F32" s="64" t="s">
        <v>32</v>
      </c>
      <c r="G32" s="64" t="s">
        <v>90</v>
      </c>
      <c r="H32" s="65"/>
      <c r="I32" s="66"/>
      <c r="J32" s="67"/>
    </row>
    <row r="33" spans="1:10" s="26" customFormat="1" ht="21" customHeight="1" x14ac:dyDescent="0.2">
      <c r="A33" s="63">
        <v>12</v>
      </c>
      <c r="B33" s="61">
        <v>10</v>
      </c>
      <c r="C33" s="65">
        <v>10066301807</v>
      </c>
      <c r="D33" s="68" t="s">
        <v>91</v>
      </c>
      <c r="E33" s="65" t="s">
        <v>92</v>
      </c>
      <c r="F33" s="64" t="s">
        <v>22</v>
      </c>
      <c r="G33" s="64" t="s">
        <v>47</v>
      </c>
      <c r="H33" s="65"/>
      <c r="I33" s="66"/>
      <c r="J33" s="67"/>
    </row>
    <row r="34" spans="1:10" s="26" customFormat="1" ht="21" customHeight="1" x14ac:dyDescent="0.2">
      <c r="A34" s="63">
        <v>13</v>
      </c>
      <c r="B34" s="61">
        <v>16</v>
      </c>
      <c r="C34" s="65">
        <v>10066198541</v>
      </c>
      <c r="D34" s="68" t="s">
        <v>93</v>
      </c>
      <c r="E34" s="65" t="s">
        <v>94</v>
      </c>
      <c r="F34" s="64" t="s">
        <v>32</v>
      </c>
      <c r="G34" s="64" t="s">
        <v>90</v>
      </c>
      <c r="H34" s="65"/>
      <c r="I34" s="66"/>
      <c r="J34" s="67"/>
    </row>
    <row r="35" spans="1:10" s="26" customFormat="1" ht="21" customHeight="1" x14ac:dyDescent="0.2">
      <c r="A35" s="63">
        <v>14</v>
      </c>
      <c r="B35" s="61">
        <v>4</v>
      </c>
      <c r="C35" s="65">
        <v>10097223080</v>
      </c>
      <c r="D35" s="68" t="s">
        <v>95</v>
      </c>
      <c r="E35" s="65" t="s">
        <v>96</v>
      </c>
      <c r="F35" s="64" t="s">
        <v>32</v>
      </c>
      <c r="G35" s="64" t="s">
        <v>46</v>
      </c>
      <c r="H35" s="65"/>
      <c r="I35" s="66"/>
      <c r="J35" s="67"/>
    </row>
    <row r="36" spans="1:10" s="26" customFormat="1" ht="21" customHeight="1" x14ac:dyDescent="0.2">
      <c r="A36" s="63">
        <v>15</v>
      </c>
      <c r="B36" s="61">
        <v>5</v>
      </c>
      <c r="C36" s="65">
        <v>10097585115</v>
      </c>
      <c r="D36" s="68" t="s">
        <v>97</v>
      </c>
      <c r="E36" s="65" t="s">
        <v>98</v>
      </c>
      <c r="F36" s="64" t="s">
        <v>32</v>
      </c>
      <c r="G36" s="64" t="s">
        <v>46</v>
      </c>
      <c r="H36" s="65"/>
      <c r="I36" s="66"/>
      <c r="J36" s="67"/>
    </row>
    <row r="37" spans="1:10" s="26" customFormat="1" ht="21" customHeight="1" x14ac:dyDescent="0.2">
      <c r="A37" s="63">
        <v>16</v>
      </c>
      <c r="B37" s="61">
        <v>20</v>
      </c>
      <c r="C37" s="65">
        <v>10077145090</v>
      </c>
      <c r="D37" s="68" t="s">
        <v>99</v>
      </c>
      <c r="E37" s="65" t="s">
        <v>100</v>
      </c>
      <c r="F37" s="64" t="s">
        <v>21</v>
      </c>
      <c r="G37" s="64" t="s">
        <v>46</v>
      </c>
      <c r="H37" s="65"/>
      <c r="I37" s="66"/>
      <c r="J37" s="67"/>
    </row>
    <row r="38" spans="1:10" s="26" customFormat="1" ht="21" customHeight="1" x14ac:dyDescent="0.2">
      <c r="A38" s="63">
        <v>17</v>
      </c>
      <c r="B38" s="61">
        <v>15</v>
      </c>
      <c r="C38" s="65">
        <v>10131862588</v>
      </c>
      <c r="D38" s="68" t="s">
        <v>101</v>
      </c>
      <c r="E38" s="65" t="s">
        <v>102</v>
      </c>
      <c r="F38" s="64" t="s">
        <v>32</v>
      </c>
      <c r="G38" s="64" t="s">
        <v>45</v>
      </c>
      <c r="H38" s="65"/>
      <c r="I38" s="66"/>
      <c r="J38" s="67"/>
    </row>
    <row r="39" spans="1:10" s="26" customFormat="1" ht="21" customHeight="1" x14ac:dyDescent="0.2">
      <c r="A39" s="63">
        <v>18</v>
      </c>
      <c r="B39" s="61">
        <v>18</v>
      </c>
      <c r="C39" s="65">
        <v>10082022877</v>
      </c>
      <c r="D39" s="68" t="s">
        <v>103</v>
      </c>
      <c r="E39" s="65" t="s">
        <v>104</v>
      </c>
      <c r="F39" s="64" t="s">
        <v>32</v>
      </c>
      <c r="G39" s="64" t="s">
        <v>90</v>
      </c>
      <c r="H39" s="65"/>
      <c r="I39" s="66"/>
      <c r="J39" s="67"/>
    </row>
    <row r="40" spans="1:10" s="26" customFormat="1" ht="21" customHeight="1" thickBot="1" x14ac:dyDescent="0.25">
      <c r="A40" s="69" t="s">
        <v>48</v>
      </c>
      <c r="B40" s="62">
        <v>9</v>
      </c>
      <c r="C40" s="71">
        <v>10084682192</v>
      </c>
      <c r="D40" s="74" t="s">
        <v>105</v>
      </c>
      <c r="E40" s="71" t="s">
        <v>106</v>
      </c>
      <c r="F40" s="70" t="s">
        <v>22</v>
      </c>
      <c r="G40" s="70" t="s">
        <v>107</v>
      </c>
      <c r="H40" s="71"/>
      <c r="I40" s="72"/>
      <c r="J40" s="73"/>
    </row>
    <row r="41" spans="1:10" ht="8.25" customHeight="1" thickTop="1" thickBot="1" x14ac:dyDescent="0.25">
      <c r="A41" s="27"/>
      <c r="B41" s="28"/>
      <c r="C41" s="28"/>
      <c r="D41" s="29"/>
      <c r="E41" s="30"/>
      <c r="F41" s="31"/>
      <c r="G41" s="30"/>
      <c r="H41" s="32"/>
      <c r="I41" s="32"/>
      <c r="J41" s="32"/>
    </row>
    <row r="42" spans="1:10" ht="13.5" thickTop="1" x14ac:dyDescent="0.2">
      <c r="A42" s="87" t="s">
        <v>23</v>
      </c>
      <c r="B42" s="88"/>
      <c r="C42" s="88"/>
      <c r="D42" s="88"/>
      <c r="E42" s="44"/>
      <c r="F42" s="44"/>
      <c r="G42" s="88" t="s">
        <v>24</v>
      </c>
      <c r="H42" s="88"/>
      <c r="I42" s="88"/>
      <c r="J42" s="89"/>
    </row>
    <row r="43" spans="1:10" ht="15" x14ac:dyDescent="0.2">
      <c r="A43" s="33" t="s">
        <v>108</v>
      </c>
      <c r="B43" s="34"/>
      <c r="C43" s="45"/>
      <c r="D43" s="35"/>
      <c r="E43" s="46"/>
      <c r="F43" s="46"/>
      <c r="G43" s="47" t="s">
        <v>25</v>
      </c>
      <c r="H43" s="60">
        <v>8</v>
      </c>
      <c r="I43" s="47" t="s">
        <v>26</v>
      </c>
      <c r="J43" s="50">
        <f>COUNTIF(F$21:F150,"ЗМС")</f>
        <v>0</v>
      </c>
    </row>
    <row r="44" spans="1:10" ht="15" x14ac:dyDescent="0.2">
      <c r="A44" s="33" t="s">
        <v>109</v>
      </c>
      <c r="B44" s="34"/>
      <c r="C44" s="48"/>
      <c r="D44" s="35"/>
      <c r="E44" s="43"/>
      <c r="F44" s="43"/>
      <c r="G44" s="47" t="s">
        <v>27</v>
      </c>
      <c r="H44" s="51">
        <f>H45+H49</f>
        <v>19</v>
      </c>
      <c r="I44" s="47" t="s">
        <v>28</v>
      </c>
      <c r="J44" s="50">
        <f>COUNTIF(F$21:F150,"МСМК")</f>
        <v>1</v>
      </c>
    </row>
    <row r="45" spans="1:10" ht="15" x14ac:dyDescent="0.2">
      <c r="A45" s="33" t="s">
        <v>110</v>
      </c>
      <c r="B45" s="34"/>
      <c r="C45" s="49"/>
      <c r="D45" s="35"/>
      <c r="E45" s="43"/>
      <c r="F45" s="43"/>
      <c r="G45" s="47" t="s">
        <v>29</v>
      </c>
      <c r="H45" s="51">
        <f>H46+H47+H48</f>
        <v>18</v>
      </c>
      <c r="I45" s="47" t="s">
        <v>21</v>
      </c>
      <c r="J45" s="50">
        <f>COUNTIF(F$21:F40,"МС")</f>
        <v>3</v>
      </c>
    </row>
    <row r="46" spans="1:10" ht="15" x14ac:dyDescent="0.2">
      <c r="A46" s="33" t="s">
        <v>42</v>
      </c>
      <c r="B46" s="34"/>
      <c r="C46" s="49"/>
      <c r="D46" s="35"/>
      <c r="E46" s="43"/>
      <c r="F46" s="43"/>
      <c r="G46" s="47" t="s">
        <v>30</v>
      </c>
      <c r="H46" s="51">
        <f>COUNT(A10:A105)</f>
        <v>18</v>
      </c>
      <c r="I46" s="47" t="s">
        <v>22</v>
      </c>
      <c r="J46" s="50">
        <f>COUNTIF(F$20:F40,"КМС")</f>
        <v>8</v>
      </c>
    </row>
    <row r="47" spans="1:10" ht="15" x14ac:dyDescent="0.2">
      <c r="A47" s="36"/>
      <c r="B47" s="34"/>
      <c r="C47" s="49"/>
      <c r="D47" s="35"/>
      <c r="E47" s="37"/>
      <c r="F47" s="37"/>
      <c r="G47" s="47" t="s">
        <v>31</v>
      </c>
      <c r="H47" s="51">
        <f>COUNTIF(A10:A104,"НФ")</f>
        <v>0</v>
      </c>
      <c r="I47" s="47" t="s">
        <v>32</v>
      </c>
      <c r="J47" s="50">
        <f>COUNTIF(F$22:F151,"1 СР")</f>
        <v>6</v>
      </c>
    </row>
    <row r="48" spans="1:10" x14ac:dyDescent="0.2">
      <c r="A48" s="38"/>
      <c r="B48" s="14"/>
      <c r="C48" s="14"/>
      <c r="D48" s="35"/>
      <c r="E48" s="37"/>
      <c r="F48" s="37"/>
      <c r="G48" s="47" t="s">
        <v>33</v>
      </c>
      <c r="H48" s="51">
        <f>COUNTIF(A10:A104,"ДСКВ")</f>
        <v>0</v>
      </c>
      <c r="I48" s="47" t="s">
        <v>34</v>
      </c>
      <c r="J48" s="50">
        <f>COUNTIF(F$22:F152,"2 СР")</f>
        <v>0</v>
      </c>
    </row>
    <row r="49" spans="1:10" ht="15" x14ac:dyDescent="0.2">
      <c r="A49" s="39"/>
      <c r="B49" s="34"/>
      <c r="C49" s="18"/>
      <c r="D49" s="35"/>
      <c r="E49" s="43"/>
      <c r="F49" s="43"/>
      <c r="G49" s="47" t="s">
        <v>35</v>
      </c>
      <c r="H49" s="51">
        <f>COUNTIF(A10:A104,"НС")</f>
        <v>1</v>
      </c>
      <c r="I49" s="47" t="s">
        <v>36</v>
      </c>
      <c r="J49" s="50">
        <f>COUNTIF(F$22:F153,"3 СР")</f>
        <v>0</v>
      </c>
    </row>
    <row r="50" spans="1:10" ht="5.25" customHeight="1" x14ac:dyDescent="0.2">
      <c r="A50" s="39"/>
      <c r="B50" s="34"/>
      <c r="C50" s="34"/>
      <c r="D50" s="34"/>
      <c r="E50" s="34"/>
      <c r="F50" s="34"/>
      <c r="G50" s="14"/>
      <c r="H50" s="40"/>
      <c r="I50" s="41"/>
      <c r="J50" s="42"/>
    </row>
    <row r="51" spans="1:10" x14ac:dyDescent="0.2">
      <c r="A51" s="90" t="s">
        <v>37</v>
      </c>
      <c r="B51" s="91"/>
      <c r="C51" s="91"/>
      <c r="D51" s="91" t="s">
        <v>38</v>
      </c>
      <c r="E51" s="91"/>
      <c r="F51" s="91"/>
      <c r="G51" s="91" t="s">
        <v>39</v>
      </c>
      <c r="H51" s="91"/>
      <c r="I51" s="91" t="s">
        <v>40</v>
      </c>
      <c r="J51" s="92"/>
    </row>
    <row r="52" spans="1:10" x14ac:dyDescent="0.2">
      <c r="A52" s="82"/>
      <c r="B52" s="82"/>
      <c r="C52" s="82"/>
      <c r="D52" s="82"/>
      <c r="E52" s="82"/>
      <c r="F52" s="83"/>
      <c r="G52" s="83"/>
      <c r="H52" s="83"/>
      <c r="I52" s="83"/>
      <c r="J52" s="83"/>
    </row>
    <row r="53" spans="1:10" x14ac:dyDescent="0.2">
      <c r="A53" s="80"/>
      <c r="B53" s="43"/>
      <c r="C53" s="43"/>
      <c r="D53" s="43"/>
      <c r="E53" s="43"/>
      <c r="F53" s="43"/>
      <c r="G53" s="43"/>
      <c r="H53" s="43"/>
      <c r="I53" s="43"/>
      <c r="J53" s="81"/>
    </row>
    <row r="54" spans="1:10" x14ac:dyDescent="0.2">
      <c r="A54" s="80"/>
      <c r="B54" s="43"/>
      <c r="C54" s="43"/>
      <c r="D54" s="43"/>
      <c r="E54" s="43"/>
      <c r="F54" s="43"/>
      <c r="G54" s="43"/>
      <c r="H54" s="43"/>
      <c r="I54" s="43"/>
      <c r="J54" s="81"/>
    </row>
    <row r="55" spans="1:10" x14ac:dyDescent="0.2">
      <c r="A55" s="80"/>
      <c r="B55" s="43"/>
      <c r="C55" s="43"/>
      <c r="D55" s="43"/>
      <c r="E55" s="43"/>
      <c r="F55" s="43"/>
      <c r="G55" s="43"/>
      <c r="H55" s="43"/>
      <c r="I55" s="43"/>
      <c r="J55" s="81"/>
    </row>
    <row r="56" spans="1:10" x14ac:dyDescent="0.2">
      <c r="A56" s="80"/>
      <c r="B56" s="43"/>
      <c r="C56" s="43"/>
      <c r="D56" s="43"/>
      <c r="E56" s="43"/>
      <c r="F56" s="43"/>
      <c r="G56" s="43"/>
      <c r="H56" s="43"/>
      <c r="I56" s="43"/>
      <c r="J56" s="81"/>
    </row>
    <row r="57" spans="1:10" ht="13.5" thickBot="1" x14ac:dyDescent="0.25">
      <c r="A57" s="104"/>
      <c r="B57" s="19"/>
      <c r="C57" s="19"/>
      <c r="D57" s="84" t="str">
        <f>G17</f>
        <v>АНДРИЯНОВ А.С.(ВК, г.Москва)</v>
      </c>
      <c r="E57" s="84"/>
      <c r="F57" s="84"/>
      <c r="G57" s="84" t="str">
        <f>G18</f>
        <v>ГВОЗДЁВ К.Е. (1 к, г. Москва)</v>
      </c>
      <c r="H57" s="84"/>
      <c r="I57" s="84" t="str">
        <f>G19</f>
        <v>ДЫШАКОВ А.С.(ВК, г.Москва)</v>
      </c>
      <c r="J57" s="85"/>
    </row>
    <row r="58" spans="1:10" ht="13.5" thickTop="1" x14ac:dyDescent="0.2"/>
  </sheetData>
  <mergeCells count="28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D13"/>
    <mergeCell ref="A14:D14"/>
    <mergeCell ref="A15:G15"/>
    <mergeCell ref="H15:J15"/>
    <mergeCell ref="H16:J16"/>
    <mergeCell ref="A42:D42"/>
    <mergeCell ref="I51:J51"/>
    <mergeCell ref="A51:C51"/>
    <mergeCell ref="D51:F51"/>
    <mergeCell ref="G51:H51"/>
    <mergeCell ref="G42:J42"/>
    <mergeCell ref="A52:E52"/>
    <mergeCell ref="F52:J52"/>
    <mergeCell ref="I57:J57"/>
    <mergeCell ref="D57:F57"/>
    <mergeCell ref="G57:H57"/>
  </mergeCells>
  <printOptions horizontalCentered="1"/>
  <pageMargins left="0.196527777777778" right="0.196527777777778" top="0.64583333333333304" bottom="0.59027777777777801" header="0.21319444444444399" footer="0.118055555555556"/>
  <pageSetup paperSize="9" scale="75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прот ВМХ рампа</vt:lpstr>
      <vt:lpstr>'Итог прот ВМХ рампа'!Заголовки_для_печати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2021-12-27T09:18:49Z</cp:lastPrinted>
  <dcterms:created xsi:type="dcterms:W3CDTF">1996-10-08T23:32:33Z</dcterms:created>
  <dcterms:modified xsi:type="dcterms:W3CDTF">2022-08-29T08:25:04Z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