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КЛАССИК'!$A$23:$G$23</definedName>
  </definedNames>
  <calcPr calcId="144525"/>
</workbook>
</file>

<file path=xl/calcChain.xml><?xml version="1.0" encoding="utf-8"?>
<calcChain xmlns="http://schemas.openxmlformats.org/spreadsheetml/2006/main">
  <c r="I67" i="127" l="1"/>
  <c r="E67" i="127"/>
  <c r="A67" i="127"/>
  <c r="K59" i="127"/>
  <c r="H59" i="127"/>
  <c r="K58" i="127"/>
  <c r="H58" i="127"/>
  <c r="K57" i="127"/>
  <c r="H57" i="127"/>
  <c r="K56" i="127"/>
  <c r="H56" i="127"/>
  <c r="K55" i="127"/>
  <c r="K54" i="127"/>
  <c r="K53" i="127"/>
  <c r="H55" i="127" l="1"/>
  <c r="H54" i="127" s="1"/>
</calcChain>
</file>

<file path=xl/sharedStrings.xml><?xml version="1.0" encoding="utf-8"?>
<sst xmlns="http://schemas.openxmlformats.org/spreadsheetml/2006/main" count="229" uniqueCount="180">
  <si>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</si>
  <si>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</si>
  <si>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</si>
  <si>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</si>
  <si>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</si>
  <si>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</si>
  <si>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</si>
  <si>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</si>
  <si>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</si>
  <si>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</si>
  <si>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</si>
  <si>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</si>
  <si>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</si>
  <si>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</si>
  <si>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</si>
  <si>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</si>
  <si>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</si>
  <si>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</si>
  <si>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</si>
  <si>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</si>
  <si>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</si>
  <si>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</si>
  <si>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</si>
  <si>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</si>
  <si>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</si>
  <si>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</si>
  <si>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</si>
  <si>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</si>
  <si>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</si>
  <si>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</si>
  <si>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</si>
  <si>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</si>
  <si>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</si>
  <si>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</si>
  <si>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</si>
  <si>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</si>
  <si>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</si>
  <si>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</si>
  <si>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</si>
  <si>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</si>
  <si>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</si>
  <si>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</si>
  <si>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</si>
  <si>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</si>
  <si>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</si>
  <si>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</si>
  <si>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</si>
  <si>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</si>
  <si>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</si>
  <si>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Юноши 13-14 лет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</si>
  <si>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</si>
  <si>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</si>
  <si>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</si>
  <si>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</si>
  <si>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</si>
  <si>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</si>
  <si>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</si>
  <si>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</si>
  <si>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</si>
  <si>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</si>
  <si>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</si>
  <si>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</si>
  <si>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2025г.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</si>
  <si>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</si>
  <si>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</si>
  <si>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</si>
  <si>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31</t>
  </si>
  <si>
    <t>10144645875</t>
  </si>
  <si>
    <t>Пименов Дмитрий Станиславович</t>
  </si>
  <si>
    <t>12.05.2011</t>
  </si>
  <si>
    <t>Удмуртская Республика</t>
  </si>
  <si>
    <t>22</t>
  </si>
  <si>
    <t>10112970325</t>
  </si>
  <si>
    <t>Дмитриев Матвей Александрович</t>
  </si>
  <si>
    <t>07.09.2011</t>
  </si>
  <si>
    <t>Пензенская обл.</t>
  </si>
  <si>
    <t>725</t>
  </si>
  <si>
    <t>10092735418</t>
  </si>
  <si>
    <t>Голубев Никита Сергеевич</t>
  </si>
  <si>
    <t>25.02.2012</t>
  </si>
  <si>
    <t>39</t>
  </si>
  <si>
    <t>10089249377</t>
  </si>
  <si>
    <t>Борисов Всеволод Владимирович</t>
  </si>
  <si>
    <t>05.12.2012</t>
  </si>
  <si>
    <t>Мордовия</t>
  </si>
  <si>
    <t>66</t>
  </si>
  <si>
    <t>10149843762</t>
  </si>
  <si>
    <t>Альканов Егор Александрович</t>
  </si>
  <si>
    <t>30.03.2012</t>
  </si>
  <si>
    <t>43</t>
  </si>
  <si>
    <t>10151565312</t>
  </si>
  <si>
    <t>Волощук Кирилл Алексеевич</t>
  </si>
  <si>
    <t>07.02.2011</t>
  </si>
  <si>
    <t>999</t>
  </si>
  <si>
    <t>10129837110</t>
  </si>
  <si>
    <t>Чапоргин Кирилл Александрович</t>
  </si>
  <si>
    <t>17.07.2011</t>
  </si>
  <si>
    <t>131</t>
  </si>
  <si>
    <t>10090064278</t>
  </si>
  <si>
    <t>Тарасов Егор Алексеевич</t>
  </si>
  <si>
    <t>14.01.2011</t>
  </si>
  <si>
    <t>188</t>
  </si>
  <si>
    <t>10143151267</t>
  </si>
  <si>
    <t>Луньков Владислав Евгеньевич</t>
  </si>
  <si>
    <t>09.12.2011</t>
  </si>
  <si>
    <t>18</t>
  </si>
  <si>
    <t>10103564860</t>
  </si>
  <si>
    <t>Ульянов Максим Михайлович</t>
  </si>
  <si>
    <t>18.07.2011</t>
  </si>
  <si>
    <t>1 сп.юн.р.</t>
  </si>
  <si>
    <t>20</t>
  </si>
  <si>
    <t>10103565466</t>
  </si>
  <si>
    <t>Яшин Вадим Янович</t>
  </si>
  <si>
    <t>20.08.2012</t>
  </si>
  <si>
    <t>41</t>
  </si>
  <si>
    <t>10103575065</t>
  </si>
  <si>
    <t>Фоломеев Григорий Вадимович</t>
  </si>
  <si>
    <t>10.03.2012</t>
  </si>
  <si>
    <t>58</t>
  </si>
  <si>
    <t>10103547783</t>
  </si>
  <si>
    <t>Баранов Сергей Ильич</t>
  </si>
  <si>
    <t>06.04.2011</t>
  </si>
  <si>
    <t>582</t>
  </si>
  <si>
    <t>10100114286</t>
  </si>
  <si>
    <t>Родионов Дмитрий Александрович</t>
  </si>
  <si>
    <t>02.12.2011</t>
  </si>
  <si>
    <t>40</t>
  </si>
  <si>
    <t>10149506787</t>
  </si>
  <si>
    <t>Изюмов Матвей Александрович</t>
  </si>
  <si>
    <t>15.04.2012</t>
  </si>
  <si>
    <t>777</t>
  </si>
  <si>
    <t>10150339775</t>
  </si>
  <si>
    <t>Кочарян Артур Татулович</t>
  </si>
  <si>
    <t>05.10.2012</t>
  </si>
  <si>
    <t>2 сп.юн.р.</t>
  </si>
  <si>
    <t>30</t>
  </si>
  <si>
    <t>10150337351</t>
  </si>
  <si>
    <t>Серков Всеволод Максимович</t>
  </si>
  <si>
    <t>10.11.2012</t>
  </si>
  <si>
    <t>585</t>
  </si>
  <si>
    <t>10149343507</t>
  </si>
  <si>
    <t>Лобышев Артём Алексеевич</t>
  </si>
  <si>
    <t>29.11.2012</t>
  </si>
  <si>
    <t>584</t>
  </si>
  <si>
    <t>10151467403</t>
  </si>
  <si>
    <t>Мазур Александр Владимирович</t>
  </si>
  <si>
    <t>28.09.2012</t>
  </si>
  <si>
    <t>521</t>
  </si>
  <si>
    <t>10164485611</t>
  </si>
  <si>
    <t>Медведев Тимофей Сергеевич</t>
  </si>
  <si>
    <t>04.03.2011</t>
  </si>
  <si>
    <t>Нижегородская обл.</t>
  </si>
  <si>
    <t>524</t>
  </si>
  <si>
    <t>10164513600</t>
  </si>
  <si>
    <t>Курилов Максим Игоревич</t>
  </si>
  <si>
    <t>28.04.2012</t>
  </si>
  <si>
    <t>37</t>
  </si>
  <si>
    <t>10090415094</t>
  </si>
  <si>
    <t>Ледяйкин Прохор Михайлович</t>
  </si>
  <si>
    <t>12.08.2012</t>
  </si>
  <si>
    <t>522</t>
  </si>
  <si>
    <t>10164486419</t>
  </si>
  <si>
    <t>Шаров Павел Константинович</t>
  </si>
  <si>
    <t>10.08.2011</t>
  </si>
  <si>
    <t>523</t>
  </si>
  <si>
    <t>10164485409</t>
  </si>
  <si>
    <t>Кузнецов Александр Сергеевич</t>
  </si>
  <si>
    <t>22.09.2011</t>
  </si>
  <si>
    <t>Киреев Кирилл Александрович</t>
  </si>
  <si>
    <t>26.04.2012</t>
  </si>
  <si>
    <t>б/р</t>
  </si>
  <si>
    <t>525</t>
  </si>
  <si>
    <t>10164585742</t>
  </si>
  <si>
    <t>Исаев Александр Иванович</t>
  </si>
  <si>
    <t>11.07.2011</t>
  </si>
  <si>
    <t>117</t>
  </si>
  <si>
    <t>10162994942</t>
  </si>
  <si>
    <t>Кузнецов Роман Артемович</t>
  </si>
  <si>
    <t>27.10.2012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</si>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</sst>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</cellStyleXfs>
  <cellXfs count="144">
    <xf numFmtId="0" fontId="0" fillId="0" borderId="0" xfId="0"/>
    <xf numFmtId="0" fontId="7" fillId="0" borderId="0" xfId="2" applyFont="1" applyAlignment="1">
      <alignment vertical="center"/>
    </xf>
    <xf numFmtId="14" fontId="9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2" xfId="2" applyFont="1" applyBorder="1" applyAlignment="1">
      <alignment horizontal="right" vertical="center"/>
    </xf>
    <xf numFmtId="14" fontId="9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right" vertical="center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14" fontId="7" fillId="0" borderId="6" xfId="2" applyNumberFormat="1" applyFont="1" applyBorder="1" applyAlignment="1">
      <alignment vertical="center"/>
    </xf>
    <xf numFmtId="14" fontId="7" fillId="0" borderId="0" xfId="2" applyNumberFormat="1" applyFont="1" applyAlignment="1">
      <alignment vertical="center"/>
    </xf>
    <xf numFmtId="165" fontId="11" fillId="0" borderId="1" xfId="2" applyNumberFormat="1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14" fontId="9" fillId="0" borderId="5" xfId="2" applyNumberFormat="1" applyFont="1" applyBorder="1" applyAlignment="1">
      <alignment horizontal="right" vertical="center"/>
    </xf>
    <xf numFmtId="0" fontId="7" fillId="0" borderId="5" xfId="2" applyFont="1" applyBorder="1" applyAlignment="1">
      <alignment vertical="center"/>
    </xf>
    <xf numFmtId="165" fontId="15" fillId="0" borderId="6" xfId="2" applyNumberFormat="1" applyFont="1" applyBorder="1" applyAlignment="1">
      <alignment vertical="center"/>
    </xf>
    <xf numFmtId="0" fontId="7" fillId="0" borderId="8" xfId="2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49" fontId="7" fillId="0" borderId="8" xfId="2" applyNumberFormat="1" applyFont="1" applyBorder="1" applyAlignment="1">
      <alignment horizontal="left" vertical="center"/>
    </xf>
    <xf numFmtId="165" fontId="15" fillId="0" borderId="0" xfId="2" applyNumberFormat="1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13" fillId="0" borderId="0" xfId="2" applyFont="1" applyAlignment="1">
      <alignment horizontal="right" vertical="center"/>
    </xf>
    <xf numFmtId="14" fontId="7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165" fontId="13" fillId="0" borderId="8" xfId="2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4" fontId="16" fillId="0" borderId="0" xfId="2" applyNumberFormat="1" applyFont="1" applyAlignment="1">
      <alignment vertical="center"/>
    </xf>
    <xf numFmtId="165" fontId="17" fillId="0" borderId="0" xfId="2" applyNumberFormat="1" applyFont="1" applyAlignment="1">
      <alignment vertical="center"/>
    </xf>
    <xf numFmtId="0" fontId="11" fillId="2" borderId="17" xfId="2" applyFont="1" applyFill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165" fontId="13" fillId="0" borderId="5" xfId="2" applyNumberFormat="1" applyFont="1" applyBorder="1" applyAlignment="1">
      <alignment vertical="center"/>
    </xf>
    <xf numFmtId="165" fontId="13" fillId="0" borderId="11" xfId="2" applyNumberFormat="1" applyFont="1" applyBorder="1" applyAlignment="1">
      <alignment vertical="center"/>
    </xf>
    <xf numFmtId="0" fontId="9" fillId="0" borderId="28" xfId="2" applyFont="1" applyBorder="1" applyAlignment="1">
      <alignment horizontal="right" vertical="center" wrapText="1"/>
    </xf>
    <xf numFmtId="0" fontId="9" fillId="0" borderId="29" xfId="2" applyFont="1" applyBorder="1" applyAlignment="1">
      <alignment horizontal="right" vertical="center" wrapText="1"/>
    </xf>
    <xf numFmtId="165" fontId="13" fillId="0" borderId="0" xfId="2" applyNumberFormat="1" applyFont="1" applyAlignment="1">
      <alignment horizontal="left" vertical="center"/>
    </xf>
    <xf numFmtId="1" fontId="7" fillId="0" borderId="12" xfId="2" applyNumberFormat="1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1" fontId="15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0" fontId="15" fillId="0" borderId="1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165" fontId="13" fillId="0" borderId="31" xfId="2" applyNumberFormat="1" applyFont="1" applyBorder="1" applyAlignment="1">
      <alignment horizontal="right" vertical="center"/>
    </xf>
    <xf numFmtId="0" fontId="13" fillId="0" borderId="30" xfId="2" applyFont="1" applyBorder="1" applyAlignment="1">
      <alignment horizontal="right"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 wrapText="1"/>
    </xf>
    <xf numFmtId="164" fontId="19" fillId="0" borderId="28" xfId="2" applyNumberFormat="1" applyFont="1" applyBorder="1" applyAlignment="1">
      <alignment horizontal="left" vertical="center" wrapText="1"/>
    </xf>
    <xf numFmtId="0" fontId="19" fillId="0" borderId="28" xfId="7" applyFont="1" applyBorder="1" applyAlignment="1">
      <alignment horizontal="left" vertical="center" wrapText="1"/>
    </xf>
    <xf numFmtId="164" fontId="19" fillId="0" borderId="32" xfId="2" applyNumberFormat="1" applyFont="1" applyBorder="1" applyAlignment="1">
      <alignment horizontal="left" vertical="center" wrapText="1"/>
    </xf>
    <xf numFmtId="0" fontId="15" fillId="2" borderId="27" xfId="2" applyFont="1" applyFill="1" applyBorder="1" applyAlignment="1">
      <alignment horizontal="center" vertical="center"/>
    </xf>
    <xf numFmtId="0" fontId="15" fillId="2" borderId="15" xfId="7" applyFont="1" applyFill="1" applyBorder="1" applyAlignment="1">
      <alignment horizontal="center" vertical="center" wrapText="1"/>
    </xf>
    <xf numFmtId="14" fontId="15" fillId="2" borderId="15" xfId="7" applyNumberFormat="1" applyFont="1" applyFill="1" applyBorder="1" applyAlignment="1">
      <alignment horizontal="center" vertical="center" wrapText="1"/>
    </xf>
    <xf numFmtId="0" fontId="15" fillId="2" borderId="24" xfId="7" applyFont="1" applyFill="1" applyBorder="1" applyAlignment="1">
      <alignment horizontal="center" vertical="center" wrapText="1"/>
    </xf>
    <xf numFmtId="0" fontId="15" fillId="2" borderId="35" xfId="7" applyFont="1" applyFill="1" applyBorder="1" applyAlignment="1">
      <alignment horizontal="center" vertical="center" wrapText="1"/>
    </xf>
    <xf numFmtId="14" fontId="15" fillId="2" borderId="35" xfId="7" applyNumberFormat="1" applyFont="1" applyFill="1" applyBorder="1" applyAlignment="1">
      <alignment horizontal="center" vertical="center" wrapText="1"/>
    </xf>
    <xf numFmtId="0" fontId="15" fillId="2" borderId="36" xfId="7" applyFont="1" applyFill="1" applyBorder="1" applyAlignment="1">
      <alignment horizontal="center" vertical="center" wrapText="1"/>
    </xf>
    <xf numFmtId="0" fontId="15" fillId="2" borderId="37" xfId="7" applyFont="1" applyFill="1" applyBorder="1" applyAlignment="1">
      <alignment horizontal="center" vertical="center" wrapText="1"/>
    </xf>
    <xf numFmtId="0" fontId="7" fillId="0" borderId="22" xfId="2" applyFont="1" applyBorder="1" applyAlignment="1">
      <alignment vertical="center"/>
    </xf>
    <xf numFmtId="14" fontId="15" fillId="2" borderId="0" xfId="7" applyNumberFormat="1" applyFont="1" applyFill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15" fillId="2" borderId="38" xfId="2" applyFont="1" applyFill="1" applyBorder="1" applyAlignment="1">
      <alignment horizontal="center" vertical="center"/>
    </xf>
    <xf numFmtId="14" fontId="15" fillId="2" borderId="39" xfId="7" applyNumberFormat="1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165" fontId="10" fillId="0" borderId="28" xfId="2" applyNumberFormat="1" applyFont="1" applyFill="1" applyBorder="1" applyAlignment="1">
      <alignment vertical="center"/>
    </xf>
    <xf numFmtId="165" fontId="12" fillId="0" borderId="28" xfId="2" applyNumberFormat="1" applyFont="1" applyFill="1" applyBorder="1" applyAlignment="1">
      <alignment vertical="center"/>
    </xf>
    <xf numFmtId="165" fontId="12" fillId="0" borderId="28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21" fillId="0" borderId="28" xfId="0" applyFont="1" applyFill="1" applyBorder="1" applyAlignment="1">
      <alignment horizontal="center"/>
    </xf>
    <xf numFmtId="0" fontId="11" fillId="0" borderId="1" xfId="2" applyFont="1" applyBorder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165" fontId="10" fillId="2" borderId="5" xfId="2" applyNumberFormat="1" applyFont="1" applyFill="1" applyBorder="1" applyAlignment="1">
      <alignment horizontal="center" vertical="center"/>
    </xf>
    <xf numFmtId="165" fontId="10" fillId="2" borderId="11" xfId="2" applyNumberFormat="1" applyFont="1" applyFill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22" xfId="2" applyFont="1" applyFill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 wrapText="1"/>
    </xf>
    <xf numFmtId="0" fontId="15" fillId="2" borderId="35" xfId="2" applyFont="1" applyFill="1" applyBorder="1" applyAlignment="1">
      <alignment horizontal="center" vertical="center" wrapText="1"/>
    </xf>
    <xf numFmtId="0" fontId="15" fillId="2" borderId="25" xfId="2" applyFont="1" applyFill="1" applyBorder="1" applyAlignment="1">
      <alignment horizontal="center" vertical="center" wrapText="1"/>
    </xf>
    <xf numFmtId="0" fontId="15" fillId="2" borderId="40" xfId="2" applyFont="1" applyFill="1" applyBorder="1" applyAlignment="1">
      <alignment horizontal="center" vertical="center" wrapText="1"/>
    </xf>
    <xf numFmtId="0" fontId="15" fillId="2" borderId="22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165" fontId="11" fillId="2" borderId="8" xfId="2" applyNumberFormat="1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165" fontId="10" fillId="0" borderId="12" xfId="2" applyNumberFormat="1" applyFont="1" applyFill="1" applyBorder="1" applyAlignment="1">
      <alignment vertical="center"/>
    </xf>
    <xf numFmtId="0" fontId="23" fillId="0" borderId="28" xfId="0" applyFont="1" applyBorder="1"/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2</xdr:col>
      <xdr:colOff>723900</xdr:colOff>
      <xdr:row>4</xdr:row>
      <xdr:rowOff>114061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762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topLeftCell="A28" zoomScaleNormal="100" zoomScaleSheetLayoutView="100" workbookViewId="0">
      <selection activeCell="C43" sqref="C43"/>
    </sheetView>
  </sheetViews>
  <sheetFormatPr defaultRowHeight="13.8" x14ac:dyDescent="0.25"/>
  <cols>
    <col min="1" max="1" width="7" style="1" customWidth="1"/>
    <col min="2" max="2" width="7.88671875" style="29" customWidth="1"/>
    <col min="3" max="3" width="14.6640625" style="29" customWidth="1"/>
    <col min="4" max="4" width="36" style="1" customWidth="1"/>
    <col min="5" max="5" width="11.6640625" style="13" customWidth="1"/>
    <col min="6" max="6" width="13.6640625" style="29" customWidth="1"/>
    <col min="7" max="7" width="31.109375" style="1" customWidth="1"/>
    <col min="8" max="8" width="8" style="24" customWidth="1"/>
    <col min="9" max="9" width="6.21875" style="24" customWidth="1"/>
    <col min="10" max="10" width="15.33203125" style="1" customWidth="1"/>
    <col min="11" max="11" width="18.6640625" style="1" customWidth="1"/>
  </cols>
  <sheetData>
    <row r="1" spans="1:11" ht="21" x14ac:dyDescent="0.25">
      <c r="A1" s="136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1" x14ac:dyDescent="0.25">
      <c r="A2" s="136" t="s">
        <v>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21" x14ac:dyDescent="0.25">
      <c r="A3" s="136" t="s">
        <v>53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21" x14ac:dyDescent="0.25">
      <c r="A4" s="136" t="s">
        <v>54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21" x14ac:dyDescent="0.25">
      <c r="A5" s="136" t="s">
        <v>55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23.4" x14ac:dyDescent="0.25">
      <c r="A6" s="95" t="s">
        <v>65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28.8" hidden="1" x14ac:dyDescent="0.25">
      <c r="A7" s="130" t="s">
        <v>61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" x14ac:dyDescent="0.25">
      <c r="A8" s="131" t="s">
        <v>11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21.6" thickBot="1" x14ac:dyDescent="0.3">
      <c r="A9" s="132" t="s">
        <v>24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ht="18.600000000000001" thickTop="1" x14ac:dyDescent="0.25">
      <c r="A10" s="133" t="s">
        <v>16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</row>
    <row r="11" spans="1:11" ht="18" x14ac:dyDescent="0.25">
      <c r="A11" s="104" t="s">
        <v>45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18" x14ac:dyDescent="0.25">
      <c r="A12" s="104" t="s">
        <v>49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21" x14ac:dyDescent="0.25">
      <c r="A13" s="127" t="s">
        <v>24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9"/>
    </row>
    <row r="14" spans="1:11" ht="15.6" x14ac:dyDescent="0.25">
      <c r="A14" s="117" t="s">
        <v>56</v>
      </c>
      <c r="B14" s="118"/>
      <c r="C14" s="118"/>
      <c r="D14" s="118"/>
      <c r="E14" s="2"/>
      <c r="F14" s="94" t="s">
        <v>64</v>
      </c>
      <c r="G14" s="94"/>
      <c r="H14" s="14"/>
      <c r="I14" s="14"/>
      <c r="J14" s="3"/>
      <c r="K14" s="4" t="s">
        <v>51</v>
      </c>
    </row>
    <row r="15" spans="1:11" ht="15.6" x14ac:dyDescent="0.25">
      <c r="A15" s="119" t="s">
        <v>62</v>
      </c>
      <c r="B15" s="120"/>
      <c r="C15" s="120"/>
      <c r="D15" s="120"/>
      <c r="E15" s="5"/>
      <c r="F15" s="34" t="s">
        <v>57</v>
      </c>
      <c r="G15" s="34"/>
      <c r="H15" s="15"/>
      <c r="I15" s="15"/>
      <c r="J15" s="6"/>
      <c r="K15" s="7" t="s">
        <v>63</v>
      </c>
    </row>
    <row r="16" spans="1:11" ht="14.4" x14ac:dyDescent="0.25">
      <c r="A16" s="121" t="s">
        <v>6</v>
      </c>
      <c r="B16" s="122"/>
      <c r="C16" s="122"/>
      <c r="D16" s="122"/>
      <c r="E16" s="122"/>
      <c r="F16" s="122"/>
      <c r="G16" s="123"/>
      <c r="H16" s="124" t="s">
        <v>0</v>
      </c>
      <c r="I16" s="125"/>
      <c r="J16" s="125"/>
      <c r="K16" s="126"/>
    </row>
    <row r="17" spans="1:11" ht="14.4" x14ac:dyDescent="0.25">
      <c r="A17" s="16" t="s">
        <v>12</v>
      </c>
      <c r="B17" s="8"/>
      <c r="C17" s="8"/>
      <c r="D17" s="17"/>
      <c r="E17" s="18"/>
      <c r="F17" s="17"/>
      <c r="G17" s="9" t="s">
        <v>50</v>
      </c>
      <c r="H17" s="46" t="s">
        <v>29</v>
      </c>
      <c r="I17" s="47"/>
      <c r="J17" s="47"/>
      <c r="K17" s="48"/>
    </row>
    <row r="18" spans="1:11" ht="14.4" x14ac:dyDescent="0.25">
      <c r="A18" s="16" t="s">
        <v>13</v>
      </c>
      <c r="B18" s="8"/>
      <c r="C18" s="8"/>
      <c r="D18" s="9"/>
      <c r="E18" s="33"/>
      <c r="F18" s="19"/>
      <c r="G18" s="49" t="s">
        <v>52</v>
      </c>
      <c r="H18" s="46" t="s">
        <v>31</v>
      </c>
      <c r="I18" s="47"/>
      <c r="J18" s="47"/>
      <c r="K18" s="64" t="s">
        <v>58</v>
      </c>
    </row>
    <row r="19" spans="1:11" ht="14.4" x14ac:dyDescent="0.25">
      <c r="A19" s="16" t="s">
        <v>14</v>
      </c>
      <c r="B19" s="8"/>
      <c r="C19" s="8"/>
      <c r="D19" s="9"/>
      <c r="E19" s="33"/>
      <c r="F19" s="19"/>
      <c r="G19" s="49" t="s">
        <v>59</v>
      </c>
      <c r="H19" s="46" t="s">
        <v>32</v>
      </c>
      <c r="I19" s="47"/>
      <c r="J19" s="47"/>
      <c r="K19" s="64" t="s">
        <v>60</v>
      </c>
    </row>
    <row r="20" spans="1:11" ht="15" thickBot="1" x14ac:dyDescent="0.3">
      <c r="A20" s="16" t="s">
        <v>10</v>
      </c>
      <c r="B20" s="35"/>
      <c r="C20" s="35"/>
      <c r="D20" s="19"/>
      <c r="F20" s="92"/>
      <c r="G20" s="50" t="s">
        <v>179</v>
      </c>
      <c r="H20" s="36" t="s">
        <v>30</v>
      </c>
      <c r="I20" s="51"/>
      <c r="J20" s="32"/>
      <c r="K20" s="65">
        <v>1</v>
      </c>
    </row>
    <row r="21" spans="1:11" ht="15" thickTop="1" thickBot="1" x14ac:dyDescent="0.3">
      <c r="A21" s="11"/>
      <c r="B21" s="10"/>
      <c r="C21" s="10"/>
      <c r="D21" s="11"/>
      <c r="E21" s="12"/>
      <c r="F21" s="10"/>
      <c r="G21" s="79"/>
      <c r="H21" s="20"/>
      <c r="I21" s="20"/>
      <c r="J21" s="11"/>
      <c r="K21" s="11"/>
    </row>
    <row r="22" spans="1:11" ht="28.2" customHeight="1" thickTop="1" x14ac:dyDescent="0.25">
      <c r="A22" s="71" t="s">
        <v>4</v>
      </c>
      <c r="B22" s="72" t="s">
        <v>8</v>
      </c>
      <c r="C22" s="72" t="s">
        <v>23</v>
      </c>
      <c r="D22" s="72" t="s">
        <v>1</v>
      </c>
      <c r="E22" s="73" t="s">
        <v>22</v>
      </c>
      <c r="F22" s="74" t="s">
        <v>5</v>
      </c>
      <c r="G22" s="77" t="s">
        <v>26</v>
      </c>
      <c r="H22" s="115" t="s">
        <v>38</v>
      </c>
      <c r="I22" s="116"/>
      <c r="J22" s="111" t="s">
        <v>18</v>
      </c>
      <c r="K22" s="113" t="s">
        <v>9</v>
      </c>
    </row>
    <row r="23" spans="1:11" ht="13.95" customHeight="1" x14ac:dyDescent="0.25">
      <c r="A23" s="82"/>
      <c r="B23" s="75"/>
      <c r="C23" s="75"/>
      <c r="D23" s="75"/>
      <c r="E23" s="76"/>
      <c r="F23" s="78"/>
      <c r="G23" s="75"/>
      <c r="H23" s="80"/>
      <c r="I23" s="83"/>
      <c r="J23" s="112"/>
      <c r="K23" s="114"/>
    </row>
    <row r="24" spans="1:11" ht="15.6" x14ac:dyDescent="0.3">
      <c r="A24" s="93">
        <v>1</v>
      </c>
      <c r="B24" s="93" t="s">
        <v>66</v>
      </c>
      <c r="C24" s="93" t="s">
        <v>67</v>
      </c>
      <c r="D24" s="93" t="s">
        <v>68</v>
      </c>
      <c r="E24" s="93" t="s">
        <v>69</v>
      </c>
      <c r="F24" s="93" t="s">
        <v>48</v>
      </c>
      <c r="G24" s="93" t="s">
        <v>70</v>
      </c>
      <c r="H24" s="142"/>
      <c r="I24" s="87"/>
      <c r="J24" s="84"/>
      <c r="K24" s="81"/>
    </row>
    <row r="25" spans="1:11" ht="15.6" x14ac:dyDescent="0.3">
      <c r="A25" s="93">
        <v>2</v>
      </c>
      <c r="B25" s="93" t="s">
        <v>71</v>
      </c>
      <c r="C25" s="93" t="s">
        <v>72</v>
      </c>
      <c r="D25" s="93" t="s">
        <v>73</v>
      </c>
      <c r="E25" s="93" t="s">
        <v>74</v>
      </c>
      <c r="F25" s="93" t="s">
        <v>46</v>
      </c>
      <c r="G25" s="93" t="s">
        <v>75</v>
      </c>
      <c r="H25" s="142"/>
      <c r="I25" s="88"/>
      <c r="J25" s="84"/>
      <c r="K25" s="81"/>
    </row>
    <row r="26" spans="1:11" ht="15.6" x14ac:dyDescent="0.3">
      <c r="A26" s="93">
        <v>3</v>
      </c>
      <c r="B26" s="93" t="s">
        <v>76</v>
      </c>
      <c r="C26" s="93" t="s">
        <v>77</v>
      </c>
      <c r="D26" s="93" t="s">
        <v>78</v>
      </c>
      <c r="E26" s="93" t="s">
        <v>79</v>
      </c>
      <c r="F26" s="93" t="s">
        <v>47</v>
      </c>
      <c r="G26" s="93" t="s">
        <v>70</v>
      </c>
      <c r="H26" s="142"/>
      <c r="I26" s="88"/>
      <c r="J26" s="66"/>
      <c r="K26" s="67"/>
    </row>
    <row r="27" spans="1:11" ht="15.6" x14ac:dyDescent="0.3">
      <c r="A27" s="93">
        <v>4</v>
      </c>
      <c r="B27" s="93" t="s">
        <v>80</v>
      </c>
      <c r="C27" s="93" t="s">
        <v>81</v>
      </c>
      <c r="D27" s="93" t="s">
        <v>82</v>
      </c>
      <c r="E27" s="93" t="s">
        <v>83</v>
      </c>
      <c r="F27" s="93" t="s">
        <v>47</v>
      </c>
      <c r="G27" s="93" t="s">
        <v>84</v>
      </c>
      <c r="H27" s="142"/>
      <c r="I27" s="88"/>
      <c r="J27" s="66"/>
      <c r="K27" s="67"/>
    </row>
    <row r="28" spans="1:11" ht="15.6" x14ac:dyDescent="0.3">
      <c r="A28" s="93">
        <v>5</v>
      </c>
      <c r="B28" s="93" t="s">
        <v>85</v>
      </c>
      <c r="C28" s="93" t="s">
        <v>86</v>
      </c>
      <c r="D28" s="93" t="s">
        <v>87</v>
      </c>
      <c r="E28" s="93" t="s">
        <v>88</v>
      </c>
      <c r="F28" s="93" t="s">
        <v>47</v>
      </c>
      <c r="G28" s="93" t="s">
        <v>84</v>
      </c>
      <c r="H28" s="142"/>
      <c r="I28" s="88"/>
      <c r="J28" s="66"/>
      <c r="K28" s="67"/>
    </row>
    <row r="29" spans="1:11" ht="15.6" x14ac:dyDescent="0.3">
      <c r="A29" s="93">
        <v>6</v>
      </c>
      <c r="B29" s="93" t="s">
        <v>89</v>
      </c>
      <c r="C29" s="93" t="s">
        <v>90</v>
      </c>
      <c r="D29" s="93" t="s">
        <v>91</v>
      </c>
      <c r="E29" s="93" t="s">
        <v>92</v>
      </c>
      <c r="F29" s="93" t="s">
        <v>48</v>
      </c>
      <c r="G29" s="93" t="s">
        <v>70</v>
      </c>
      <c r="H29" s="142"/>
      <c r="I29" s="88"/>
      <c r="J29" s="66"/>
      <c r="K29" s="67"/>
    </row>
    <row r="30" spans="1:11" ht="15.6" x14ac:dyDescent="0.3">
      <c r="A30" s="93">
        <v>7</v>
      </c>
      <c r="B30" s="93" t="s">
        <v>93</v>
      </c>
      <c r="C30" s="93" t="s">
        <v>94</v>
      </c>
      <c r="D30" s="93" t="s">
        <v>95</v>
      </c>
      <c r="E30" s="93" t="s">
        <v>96</v>
      </c>
      <c r="F30" s="93" t="s">
        <v>48</v>
      </c>
      <c r="G30" s="93" t="s">
        <v>84</v>
      </c>
      <c r="H30" s="142"/>
      <c r="I30" s="88"/>
      <c r="J30" s="66"/>
      <c r="K30" s="67"/>
    </row>
    <row r="31" spans="1:11" ht="15.6" x14ac:dyDescent="0.3">
      <c r="A31" s="93">
        <v>8</v>
      </c>
      <c r="B31" s="93" t="s">
        <v>97</v>
      </c>
      <c r="C31" s="93" t="s">
        <v>98</v>
      </c>
      <c r="D31" s="93" t="s">
        <v>99</v>
      </c>
      <c r="E31" s="93" t="s">
        <v>100</v>
      </c>
      <c r="F31" s="93" t="s">
        <v>48</v>
      </c>
      <c r="G31" s="93" t="s">
        <v>84</v>
      </c>
      <c r="H31" s="142"/>
      <c r="I31" s="88"/>
      <c r="J31" s="66"/>
      <c r="K31" s="67"/>
    </row>
    <row r="32" spans="1:11" ht="15.6" x14ac:dyDescent="0.3">
      <c r="A32" s="93">
        <v>9</v>
      </c>
      <c r="B32" s="93" t="s">
        <v>101</v>
      </c>
      <c r="C32" s="93" t="s">
        <v>102</v>
      </c>
      <c r="D32" s="93" t="s">
        <v>103</v>
      </c>
      <c r="E32" s="93" t="s">
        <v>104</v>
      </c>
      <c r="F32" s="93" t="s">
        <v>48</v>
      </c>
      <c r="G32" s="93" t="s">
        <v>70</v>
      </c>
      <c r="H32" s="142"/>
      <c r="I32" s="88"/>
      <c r="J32" s="66"/>
      <c r="K32" s="67"/>
    </row>
    <row r="33" spans="1:11" ht="15.6" x14ac:dyDescent="0.3">
      <c r="A33" s="93">
        <v>10</v>
      </c>
      <c r="B33" s="93" t="s">
        <v>105</v>
      </c>
      <c r="C33" s="93" t="s">
        <v>106</v>
      </c>
      <c r="D33" s="93" t="s">
        <v>107</v>
      </c>
      <c r="E33" s="93" t="s">
        <v>108</v>
      </c>
      <c r="F33" s="93" t="s">
        <v>109</v>
      </c>
      <c r="G33" s="93" t="s">
        <v>75</v>
      </c>
      <c r="H33" s="142"/>
      <c r="I33" s="88"/>
      <c r="J33" s="66"/>
      <c r="K33" s="67"/>
    </row>
    <row r="34" spans="1:11" ht="15.6" x14ac:dyDescent="0.3">
      <c r="A34" s="93">
        <v>11</v>
      </c>
      <c r="B34" s="93" t="s">
        <v>110</v>
      </c>
      <c r="C34" s="93" t="s">
        <v>111</v>
      </c>
      <c r="D34" s="93" t="s">
        <v>112</v>
      </c>
      <c r="E34" s="93" t="s">
        <v>113</v>
      </c>
      <c r="F34" s="93" t="s">
        <v>109</v>
      </c>
      <c r="G34" s="93" t="s">
        <v>75</v>
      </c>
      <c r="H34" s="142"/>
      <c r="I34" s="88"/>
      <c r="J34" s="66"/>
      <c r="K34" s="67"/>
    </row>
    <row r="35" spans="1:11" ht="15.6" x14ac:dyDescent="0.3">
      <c r="A35" s="93">
        <v>12</v>
      </c>
      <c r="B35" s="93" t="s">
        <v>114</v>
      </c>
      <c r="C35" s="93" t="s">
        <v>115</v>
      </c>
      <c r="D35" s="93" t="s">
        <v>116</v>
      </c>
      <c r="E35" s="93" t="s">
        <v>117</v>
      </c>
      <c r="F35" s="93" t="s">
        <v>47</v>
      </c>
      <c r="G35" s="93" t="s">
        <v>75</v>
      </c>
      <c r="H35" s="142"/>
      <c r="I35" s="88"/>
      <c r="J35" s="66"/>
      <c r="K35" s="67"/>
    </row>
    <row r="36" spans="1:11" ht="15.6" x14ac:dyDescent="0.3">
      <c r="A36" s="93">
        <v>13</v>
      </c>
      <c r="B36" s="93" t="s">
        <v>118</v>
      </c>
      <c r="C36" s="93" t="s">
        <v>119</v>
      </c>
      <c r="D36" s="93" t="s">
        <v>120</v>
      </c>
      <c r="E36" s="93" t="s">
        <v>121</v>
      </c>
      <c r="F36" s="93" t="s">
        <v>46</v>
      </c>
      <c r="G36" s="93" t="s">
        <v>75</v>
      </c>
      <c r="H36" s="142"/>
      <c r="I36" s="88"/>
      <c r="J36" s="66"/>
      <c r="K36" s="67"/>
    </row>
    <row r="37" spans="1:11" ht="19.95" customHeight="1" x14ac:dyDescent="0.3">
      <c r="A37" s="93">
        <v>14</v>
      </c>
      <c r="B37" s="93" t="s">
        <v>122</v>
      </c>
      <c r="C37" s="93" t="s">
        <v>123</v>
      </c>
      <c r="D37" s="93" t="s">
        <v>124</v>
      </c>
      <c r="E37" s="93" t="s">
        <v>125</v>
      </c>
      <c r="F37" s="93" t="s">
        <v>47</v>
      </c>
      <c r="G37" s="93" t="s">
        <v>75</v>
      </c>
      <c r="H37" s="142"/>
      <c r="I37" s="88"/>
      <c r="J37" s="66"/>
      <c r="K37" s="67"/>
    </row>
    <row r="38" spans="1:11" ht="15.6" x14ac:dyDescent="0.3">
      <c r="A38" s="93">
        <v>15</v>
      </c>
      <c r="B38" s="93" t="s">
        <v>126</v>
      </c>
      <c r="C38" s="93" t="s">
        <v>127</v>
      </c>
      <c r="D38" s="93" t="s">
        <v>128</v>
      </c>
      <c r="E38" s="93" t="s">
        <v>129</v>
      </c>
      <c r="F38" s="93" t="s">
        <v>47</v>
      </c>
      <c r="G38" s="93" t="s">
        <v>84</v>
      </c>
      <c r="H38" s="142"/>
      <c r="I38" s="88"/>
      <c r="J38" s="66"/>
      <c r="K38" s="67"/>
    </row>
    <row r="39" spans="1:11" ht="15.6" x14ac:dyDescent="0.3">
      <c r="A39" s="93">
        <v>16</v>
      </c>
      <c r="B39" s="93" t="s">
        <v>130</v>
      </c>
      <c r="C39" s="93" t="s">
        <v>131</v>
      </c>
      <c r="D39" s="93" t="s">
        <v>132</v>
      </c>
      <c r="E39" s="93" t="s">
        <v>133</v>
      </c>
      <c r="F39" s="93" t="s">
        <v>134</v>
      </c>
      <c r="G39" s="93" t="s">
        <v>75</v>
      </c>
      <c r="H39" s="142"/>
      <c r="I39" s="88"/>
      <c r="J39" s="66"/>
      <c r="K39" s="67"/>
    </row>
    <row r="40" spans="1:11" ht="15.6" x14ac:dyDescent="0.3">
      <c r="A40" s="93">
        <v>17</v>
      </c>
      <c r="B40" s="93" t="s">
        <v>135</v>
      </c>
      <c r="C40" s="93" t="s">
        <v>136</v>
      </c>
      <c r="D40" s="93" t="s">
        <v>137</v>
      </c>
      <c r="E40" s="93" t="s">
        <v>138</v>
      </c>
      <c r="F40" s="93" t="s">
        <v>47</v>
      </c>
      <c r="G40" s="93" t="s">
        <v>84</v>
      </c>
      <c r="H40" s="142"/>
      <c r="I40" s="88"/>
      <c r="J40" s="66"/>
      <c r="K40" s="67"/>
    </row>
    <row r="41" spans="1:11" ht="15.6" x14ac:dyDescent="0.3">
      <c r="A41" s="93">
        <v>18</v>
      </c>
      <c r="B41" s="93" t="s">
        <v>139</v>
      </c>
      <c r="C41" s="93" t="s">
        <v>140</v>
      </c>
      <c r="D41" s="93" t="s">
        <v>141</v>
      </c>
      <c r="E41" s="93" t="s">
        <v>142</v>
      </c>
      <c r="F41" s="93" t="s">
        <v>109</v>
      </c>
      <c r="G41" s="93" t="s">
        <v>75</v>
      </c>
      <c r="H41" s="142"/>
      <c r="I41" s="88"/>
      <c r="J41" s="66"/>
      <c r="K41" s="67"/>
    </row>
    <row r="42" spans="1:11" ht="15.6" x14ac:dyDescent="0.3">
      <c r="A42" s="93">
        <v>19</v>
      </c>
      <c r="B42" s="93" t="s">
        <v>143</v>
      </c>
      <c r="C42" s="93" t="s">
        <v>144</v>
      </c>
      <c r="D42" s="93" t="s">
        <v>145</v>
      </c>
      <c r="E42" s="93" t="s">
        <v>146</v>
      </c>
      <c r="F42" s="93" t="s">
        <v>109</v>
      </c>
      <c r="G42" s="93" t="s">
        <v>75</v>
      </c>
      <c r="H42" s="142"/>
      <c r="I42" s="88"/>
      <c r="J42" s="66"/>
      <c r="K42" s="67"/>
    </row>
    <row r="43" spans="1:11" ht="18" customHeight="1" x14ac:dyDescent="0.3">
      <c r="A43" s="93">
        <v>20</v>
      </c>
      <c r="B43" s="93" t="s">
        <v>147</v>
      </c>
      <c r="C43" s="93" t="s">
        <v>148</v>
      </c>
      <c r="D43" s="93" t="s">
        <v>149</v>
      </c>
      <c r="E43" s="93" t="s">
        <v>150</v>
      </c>
      <c r="F43" s="93" t="s">
        <v>109</v>
      </c>
      <c r="G43" s="93" t="s">
        <v>151</v>
      </c>
      <c r="H43" s="142"/>
      <c r="I43" s="88"/>
      <c r="J43" s="66"/>
      <c r="K43" s="67"/>
    </row>
    <row r="44" spans="1:11" ht="15.6" x14ac:dyDescent="0.3">
      <c r="A44" s="93">
        <v>21</v>
      </c>
      <c r="B44" s="93" t="s">
        <v>152</v>
      </c>
      <c r="C44" s="93" t="s">
        <v>153</v>
      </c>
      <c r="D44" s="93" t="s">
        <v>154</v>
      </c>
      <c r="E44" s="93" t="s">
        <v>155</v>
      </c>
      <c r="F44" s="93" t="s">
        <v>109</v>
      </c>
      <c r="G44" s="93" t="s">
        <v>151</v>
      </c>
      <c r="H44" s="142"/>
      <c r="I44" s="88"/>
      <c r="J44" s="66"/>
      <c r="K44" s="67"/>
    </row>
    <row r="45" spans="1:11" ht="15.6" x14ac:dyDescent="0.3">
      <c r="A45" s="93">
        <v>22</v>
      </c>
      <c r="B45" s="93" t="s">
        <v>156</v>
      </c>
      <c r="C45" s="93" t="s">
        <v>157</v>
      </c>
      <c r="D45" s="93" t="s">
        <v>158</v>
      </c>
      <c r="E45" s="93" t="s">
        <v>159</v>
      </c>
      <c r="F45" s="93" t="s">
        <v>48</v>
      </c>
      <c r="G45" s="93" t="s">
        <v>84</v>
      </c>
      <c r="H45" s="86"/>
      <c r="I45" s="88"/>
      <c r="J45" s="84"/>
      <c r="K45" s="81"/>
    </row>
    <row r="46" spans="1:11" ht="15.6" x14ac:dyDescent="0.3">
      <c r="A46" s="93">
        <v>23</v>
      </c>
      <c r="B46" s="93" t="s">
        <v>160</v>
      </c>
      <c r="C46" s="93" t="s">
        <v>161</v>
      </c>
      <c r="D46" s="93" t="s">
        <v>162</v>
      </c>
      <c r="E46" s="93" t="s">
        <v>163</v>
      </c>
      <c r="F46" s="93" t="s">
        <v>109</v>
      </c>
      <c r="G46" s="93" t="s">
        <v>151</v>
      </c>
      <c r="H46" s="86"/>
      <c r="I46" s="88"/>
      <c r="J46" s="84"/>
      <c r="K46" s="81"/>
    </row>
    <row r="47" spans="1:11" ht="15.6" x14ac:dyDescent="0.3">
      <c r="A47" s="93">
        <v>24</v>
      </c>
      <c r="B47" s="93" t="s">
        <v>164</v>
      </c>
      <c r="C47" s="93" t="s">
        <v>165</v>
      </c>
      <c r="D47" s="93" t="s">
        <v>166</v>
      </c>
      <c r="E47" s="93" t="s">
        <v>167</v>
      </c>
      <c r="F47" s="93" t="s">
        <v>109</v>
      </c>
      <c r="G47" s="93" t="s">
        <v>151</v>
      </c>
      <c r="H47" s="86"/>
      <c r="I47" s="88"/>
      <c r="J47" s="84"/>
      <c r="K47" s="81"/>
    </row>
    <row r="48" spans="1:11" ht="15.6" x14ac:dyDescent="0.3">
      <c r="A48" s="93">
        <v>25</v>
      </c>
      <c r="B48" s="93" t="s">
        <v>156</v>
      </c>
      <c r="C48" s="143"/>
      <c r="D48" s="93" t="s">
        <v>168</v>
      </c>
      <c r="E48" s="93" t="s">
        <v>169</v>
      </c>
      <c r="F48" s="93" t="s">
        <v>170</v>
      </c>
      <c r="G48" s="93" t="s">
        <v>75</v>
      </c>
      <c r="H48" s="86"/>
      <c r="I48" s="88"/>
      <c r="J48" s="84"/>
      <c r="K48" s="81"/>
    </row>
    <row r="49" spans="1:11" ht="15.6" x14ac:dyDescent="0.3">
      <c r="A49" s="93">
        <v>26</v>
      </c>
      <c r="B49" s="93" t="s">
        <v>171</v>
      </c>
      <c r="C49" s="93" t="s">
        <v>172</v>
      </c>
      <c r="D49" s="93" t="s">
        <v>173</v>
      </c>
      <c r="E49" s="93" t="s">
        <v>174</v>
      </c>
      <c r="F49" s="93" t="s">
        <v>109</v>
      </c>
      <c r="G49" s="93" t="s">
        <v>151</v>
      </c>
      <c r="H49" s="86"/>
      <c r="I49" s="88"/>
      <c r="J49" s="84"/>
      <c r="K49" s="81"/>
    </row>
    <row r="50" spans="1:11" ht="15.6" x14ac:dyDescent="0.3">
      <c r="A50" s="93">
        <v>27</v>
      </c>
      <c r="B50" s="93" t="s">
        <v>175</v>
      </c>
      <c r="C50" s="93" t="s">
        <v>176</v>
      </c>
      <c r="D50" s="93" t="s">
        <v>177</v>
      </c>
      <c r="E50" s="93" t="s">
        <v>178</v>
      </c>
      <c r="F50" s="93" t="s">
        <v>170</v>
      </c>
      <c r="G50" s="93" t="s">
        <v>75</v>
      </c>
      <c r="H50" s="86"/>
      <c r="I50" s="88"/>
      <c r="J50" s="84"/>
      <c r="K50" s="81"/>
    </row>
    <row r="51" spans="1:11" ht="16.2" thickBot="1" x14ac:dyDescent="0.35">
      <c r="A51" s="137"/>
      <c r="B51" s="137"/>
      <c r="C51" s="137"/>
      <c r="D51" s="137"/>
      <c r="E51" s="137"/>
      <c r="F51" s="137"/>
      <c r="G51" s="137"/>
      <c r="H51" s="138"/>
      <c r="I51" s="139"/>
      <c r="J51" s="140"/>
      <c r="K51" s="141"/>
    </row>
    <row r="52" spans="1:11" ht="15" thickTop="1" x14ac:dyDescent="0.25">
      <c r="A52" s="107" t="s">
        <v>3</v>
      </c>
      <c r="B52" s="108"/>
      <c r="C52" s="108"/>
      <c r="D52" s="108"/>
      <c r="E52" s="45"/>
      <c r="F52" s="85"/>
      <c r="G52" s="109" t="s">
        <v>25</v>
      </c>
      <c r="H52" s="109"/>
      <c r="I52" s="108"/>
      <c r="J52" s="109"/>
      <c r="K52" s="110"/>
    </row>
    <row r="53" spans="1:11" x14ac:dyDescent="0.25">
      <c r="A53" s="57" t="s">
        <v>33</v>
      </c>
      <c r="B53" s="19"/>
      <c r="C53" s="19"/>
      <c r="D53" s="58"/>
      <c r="E53" s="22"/>
      <c r="F53" s="89"/>
      <c r="G53" s="21" t="s">
        <v>21</v>
      </c>
      <c r="H53" s="53">
        <v>4</v>
      </c>
      <c r="I53" s="61"/>
      <c r="J53" s="37" t="s">
        <v>19</v>
      </c>
      <c r="K53" s="63">
        <f>COUNTIF(F24:F44,"ЗМС")</f>
        <v>0</v>
      </c>
    </row>
    <row r="54" spans="1:11" x14ac:dyDescent="0.25">
      <c r="A54" s="57" t="s">
        <v>34</v>
      </c>
      <c r="B54" s="19"/>
      <c r="C54" s="19"/>
      <c r="D54" s="58"/>
      <c r="E54" s="1"/>
      <c r="F54" s="90"/>
      <c r="G54" s="23" t="s">
        <v>43</v>
      </c>
      <c r="H54" s="52">
        <f>H55+H58</f>
        <v>21</v>
      </c>
      <c r="I54" s="55"/>
      <c r="J54" s="37" t="s">
        <v>15</v>
      </c>
      <c r="K54" s="63">
        <f>COUNTIF(F24:F44,"МСМК")</f>
        <v>0</v>
      </c>
    </row>
    <row r="55" spans="1:11" x14ac:dyDescent="0.25">
      <c r="A55" s="57" t="s">
        <v>35</v>
      </c>
      <c r="B55" s="19"/>
      <c r="C55" s="19"/>
      <c r="D55" s="58"/>
      <c r="E55" s="1"/>
      <c r="F55" s="90"/>
      <c r="G55" s="23" t="s">
        <v>44</v>
      </c>
      <c r="H55" s="52">
        <f>H56+H57+H59</f>
        <v>21</v>
      </c>
      <c r="I55" s="55"/>
      <c r="J55" s="37" t="s">
        <v>17</v>
      </c>
      <c r="K55" s="63">
        <f>COUNTIF(F24:F44,"МС")</f>
        <v>0</v>
      </c>
    </row>
    <row r="56" spans="1:11" x14ac:dyDescent="0.25">
      <c r="A56" s="57" t="s">
        <v>36</v>
      </c>
      <c r="B56" s="19"/>
      <c r="C56" s="19"/>
      <c r="D56" s="58"/>
      <c r="E56" s="1"/>
      <c r="F56" s="90"/>
      <c r="G56" s="23" t="s">
        <v>39</v>
      </c>
      <c r="H56" s="53">
        <f>COUNT(A24:A44)</f>
        <v>21</v>
      </c>
      <c r="I56" s="54"/>
      <c r="J56" s="37" t="s">
        <v>20</v>
      </c>
      <c r="K56" s="63">
        <f>COUNTIF(F24:F44,"КМС")</f>
        <v>0</v>
      </c>
    </row>
    <row r="57" spans="1:11" x14ac:dyDescent="0.25">
      <c r="A57" s="57"/>
      <c r="B57" s="19"/>
      <c r="C57" s="19"/>
      <c r="D57" s="58"/>
      <c r="E57" s="1"/>
      <c r="F57" s="90"/>
      <c r="G57" s="23" t="s">
        <v>40</v>
      </c>
      <c r="H57" s="53">
        <f>COUNTIF(A24:A44,"НФ")</f>
        <v>0</v>
      </c>
      <c r="I57" s="54"/>
      <c r="J57" s="70" t="s">
        <v>46</v>
      </c>
      <c r="K57" s="63">
        <f>COUNTIF(F24:F44,"1 сп.р.")</f>
        <v>2</v>
      </c>
    </row>
    <row r="58" spans="1:11" x14ac:dyDescent="0.25">
      <c r="A58" s="57"/>
      <c r="B58" s="19"/>
      <c r="C58" s="19"/>
      <c r="D58" s="58"/>
      <c r="E58" s="1"/>
      <c r="F58" s="90"/>
      <c r="G58" s="23" t="s">
        <v>41</v>
      </c>
      <c r="H58" s="38">
        <f>COUNTIF(A24:A44,"НС")</f>
        <v>0</v>
      </c>
      <c r="I58" s="56"/>
      <c r="J58" s="69" t="s">
        <v>48</v>
      </c>
      <c r="K58" s="63">
        <f>COUNTIF(F24:F44,"2 сп.р.")</f>
        <v>5</v>
      </c>
    </row>
    <row r="59" spans="1:11" x14ac:dyDescent="0.25">
      <c r="A59" s="57"/>
      <c r="B59" s="19"/>
      <c r="C59" s="19"/>
      <c r="D59" s="58"/>
      <c r="E59" s="25"/>
      <c r="F59" s="91"/>
      <c r="G59" s="23" t="s">
        <v>42</v>
      </c>
      <c r="H59" s="38">
        <f>COUNTIF(A24:A44,"ДСКВ")</f>
        <v>0</v>
      </c>
      <c r="I59" s="62"/>
      <c r="J59" s="68" t="s">
        <v>47</v>
      </c>
      <c r="K59" s="63">
        <f>COUNTIF(F24:F44,"3 сп.р.")</f>
        <v>7</v>
      </c>
    </row>
    <row r="60" spans="1:11" x14ac:dyDescent="0.25">
      <c r="A60" s="26"/>
      <c r="K60" s="27"/>
    </row>
    <row r="61" spans="1:11" ht="15.6" x14ac:dyDescent="0.25">
      <c r="A61" s="97" t="s">
        <v>2</v>
      </c>
      <c r="B61" s="98"/>
      <c r="C61" s="98"/>
      <c r="D61" s="98"/>
      <c r="E61" s="99" t="s">
        <v>7</v>
      </c>
      <c r="F61" s="99"/>
      <c r="G61" s="99"/>
      <c r="H61" s="99"/>
      <c r="I61" s="99" t="s">
        <v>37</v>
      </c>
      <c r="J61" s="99"/>
      <c r="K61" s="100"/>
    </row>
    <row r="62" spans="1:11" x14ac:dyDescent="0.25">
      <c r="A62" s="26"/>
      <c r="B62" s="1"/>
      <c r="C62" s="1"/>
      <c r="E62" s="1"/>
      <c r="F62" s="89"/>
      <c r="G62" s="22"/>
      <c r="H62" s="22"/>
      <c r="I62" s="22"/>
      <c r="J62" s="22"/>
      <c r="K62" s="31"/>
    </row>
    <row r="63" spans="1:11" x14ac:dyDescent="0.25">
      <c r="A63" s="28"/>
      <c r="D63" s="29"/>
      <c r="E63" s="59"/>
      <c r="G63" s="29"/>
      <c r="H63" s="60"/>
      <c r="I63" s="60"/>
      <c r="J63" s="29"/>
      <c r="K63" s="30"/>
    </row>
    <row r="64" spans="1:11" x14ac:dyDescent="0.25">
      <c r="A64" s="28"/>
      <c r="D64" s="29"/>
      <c r="E64" s="59"/>
      <c r="G64" s="29"/>
      <c r="H64" s="60"/>
      <c r="I64" s="60"/>
      <c r="J64" s="29"/>
      <c r="K64" s="30"/>
    </row>
    <row r="65" spans="1:11" x14ac:dyDescent="0.25">
      <c r="A65" s="28"/>
      <c r="D65" s="29"/>
      <c r="E65" s="59"/>
      <c r="G65" s="29"/>
      <c r="H65" s="60"/>
      <c r="I65" s="60"/>
      <c r="J65" s="29"/>
      <c r="K65" s="30"/>
    </row>
    <row r="66" spans="1:11" x14ac:dyDescent="0.25">
      <c r="A66" s="28"/>
      <c r="D66" s="29"/>
      <c r="E66" s="59"/>
      <c r="G66" s="29"/>
      <c r="H66" s="60"/>
      <c r="I66" s="60"/>
      <c r="J66" s="29"/>
      <c r="K66" s="30"/>
    </row>
    <row r="67" spans="1:11" ht="16.2" thickBot="1" x14ac:dyDescent="0.3">
      <c r="A67" s="101" t="str">
        <f>G19</f>
        <v>БУКОВА О.Ю.(IК, г. Пенза)</v>
      </c>
      <c r="B67" s="102"/>
      <c r="C67" s="102"/>
      <c r="D67" s="102"/>
      <c r="E67" s="102" t="str">
        <f>G18</f>
        <v>БОЯРОВ В.В. (ВК, г. Саранск)</v>
      </c>
      <c r="F67" s="102"/>
      <c r="G67" s="102"/>
      <c r="H67" s="102"/>
      <c r="I67" s="102" t="str">
        <f>G20</f>
        <v>МЯГКОВ А.О. (IК, г. Саранск)</v>
      </c>
      <c r="J67" s="102"/>
      <c r="K67" s="103"/>
    </row>
    <row r="68" spans="1:11" ht="14.4" thickTop="1" x14ac:dyDescent="0.25"/>
    <row r="69" spans="1:11" ht="18" x14ac:dyDescent="0.25">
      <c r="A69" s="41"/>
      <c r="B69" s="42"/>
      <c r="C69" s="42"/>
      <c r="D69" s="41"/>
      <c r="E69" s="43"/>
      <c r="F69" s="42"/>
      <c r="G69" s="41"/>
      <c r="H69" s="44"/>
      <c r="I69" s="44"/>
      <c r="J69" s="41"/>
      <c r="K69" s="41"/>
    </row>
    <row r="70" spans="1:11" ht="21" x14ac:dyDescent="0.25">
      <c r="A70" s="39"/>
      <c r="B70" s="39"/>
      <c r="C70" s="40"/>
      <c r="D70" s="96"/>
      <c r="E70" s="96"/>
      <c r="F70" s="96"/>
      <c r="G70" s="96"/>
    </row>
    <row r="71" spans="1:11" ht="18" x14ac:dyDescent="0.25">
      <c r="D71" s="41"/>
    </row>
  </sheetData>
  <autoFilter ref="A23:G23">
    <sortState ref="A23:G64">
      <sortCondition ref="A22"/>
    </sortState>
  </autoFilter>
  <mergeCells count="29">
    <mergeCell ref="A1:K1"/>
    <mergeCell ref="A2:K2"/>
    <mergeCell ref="A3:K3"/>
    <mergeCell ref="A4:K4"/>
    <mergeCell ref="A5:K5"/>
    <mergeCell ref="A16:G16"/>
    <mergeCell ref="H16:K16"/>
    <mergeCell ref="A13:K13"/>
    <mergeCell ref="A7:K7"/>
    <mergeCell ref="A8:K8"/>
    <mergeCell ref="A9:K9"/>
    <mergeCell ref="A10:K10"/>
    <mergeCell ref="A11:K11"/>
    <mergeCell ref="A6:K6"/>
    <mergeCell ref="D70:G70"/>
    <mergeCell ref="A61:D61"/>
    <mergeCell ref="E61:H61"/>
    <mergeCell ref="I61:K61"/>
    <mergeCell ref="A67:D67"/>
    <mergeCell ref="E67:H67"/>
    <mergeCell ref="I67:K67"/>
    <mergeCell ref="A12:K12"/>
    <mergeCell ref="A52:D52"/>
    <mergeCell ref="G52:K52"/>
    <mergeCell ref="J22:J23"/>
    <mergeCell ref="K22:K23"/>
    <mergeCell ref="H22:I22"/>
    <mergeCell ref="A14:D14"/>
    <mergeCell ref="A15:D1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2025-06-06T13:02:24Z</cp:lastPrinted>
  <dcterms:created xsi:type="dcterms:W3CDTF">1996-10-08T23:32:33Z</dcterms:created>
  <dcterms:modified xsi:type="dcterms:W3CDTF">2025-06-06T13:02:51Z</dcterms:modified>
</cp:coreProperties>
</file>