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200 м юн-ры" sheetId="1" r:id="rId1"/>
  </sheets>
  <externalReferences>
    <externalReference r:id="rId2"/>
  </externalReferences>
  <definedNames>
    <definedName name="_xlnm.Print_Titles" localSheetId="0">'Гит с ходу 200 м юн-ры'!$21:$21</definedName>
    <definedName name="_xlnm.Print_Area" localSheetId="0">'Гит с ходу 200 м юн-ры'!$A$1:$M$88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G88" i="1"/>
  <c r="D88" i="1"/>
  <c r="K75" i="1"/>
  <c r="I75" i="1"/>
  <c r="G75" i="1"/>
  <c r="E75" i="1"/>
  <c r="D75" i="1"/>
  <c r="C75" i="1"/>
  <c r="K74" i="1"/>
  <c r="I74" i="1"/>
  <c r="G74" i="1"/>
  <c r="E74" i="1"/>
  <c r="D74" i="1"/>
  <c r="C74" i="1"/>
  <c r="K73" i="1"/>
  <c r="I73" i="1"/>
  <c r="G73" i="1"/>
  <c r="E73" i="1"/>
  <c r="D73" i="1"/>
  <c r="C73" i="1"/>
  <c r="K72" i="1"/>
  <c r="I72" i="1"/>
  <c r="G72" i="1"/>
  <c r="F72" i="1"/>
  <c r="E72" i="1"/>
  <c r="D72" i="1"/>
  <c r="C72" i="1"/>
  <c r="K71" i="1"/>
  <c r="I71" i="1"/>
  <c r="G71" i="1"/>
  <c r="E71" i="1"/>
  <c r="D71" i="1"/>
  <c r="C71" i="1"/>
  <c r="K70" i="1"/>
  <c r="I70" i="1"/>
  <c r="G70" i="1"/>
  <c r="E70" i="1"/>
  <c r="D70" i="1"/>
  <c r="C70" i="1"/>
  <c r="K69" i="1"/>
  <c r="I69" i="1"/>
  <c r="G69" i="1"/>
  <c r="F69" i="1"/>
  <c r="E69" i="1"/>
  <c r="D69" i="1"/>
  <c r="C69" i="1"/>
  <c r="K68" i="1"/>
  <c r="I68" i="1"/>
  <c r="G68" i="1"/>
  <c r="E68" i="1"/>
  <c r="D68" i="1"/>
  <c r="C68" i="1"/>
  <c r="K67" i="1"/>
  <c r="I67" i="1"/>
  <c r="G67" i="1"/>
  <c r="E67" i="1"/>
  <c r="D67" i="1"/>
  <c r="C67" i="1"/>
  <c r="K66" i="1"/>
  <c r="I66" i="1"/>
  <c r="G66" i="1"/>
  <c r="E66" i="1"/>
  <c r="D66" i="1"/>
  <c r="C66" i="1"/>
  <c r="K65" i="1"/>
  <c r="I65" i="1"/>
  <c r="G65" i="1"/>
  <c r="F65" i="1"/>
  <c r="E65" i="1"/>
  <c r="D65" i="1"/>
  <c r="C65" i="1"/>
  <c r="K64" i="1"/>
  <c r="I64" i="1"/>
  <c r="G64" i="1"/>
  <c r="F64" i="1"/>
  <c r="E64" i="1"/>
  <c r="D64" i="1"/>
  <c r="C64" i="1"/>
  <c r="K63" i="1"/>
  <c r="I63" i="1"/>
  <c r="G63" i="1"/>
  <c r="E63" i="1"/>
  <c r="D63" i="1"/>
  <c r="C63" i="1"/>
  <c r="K62" i="1"/>
  <c r="I62" i="1"/>
  <c r="G62" i="1"/>
  <c r="F62" i="1"/>
  <c r="E62" i="1"/>
  <c r="D62" i="1"/>
  <c r="C62" i="1"/>
  <c r="K61" i="1"/>
  <c r="I61" i="1"/>
  <c r="G61" i="1"/>
  <c r="F61" i="1"/>
  <c r="E61" i="1"/>
  <c r="D61" i="1"/>
  <c r="C61" i="1"/>
  <c r="K60" i="1"/>
  <c r="I60" i="1"/>
  <c r="G60" i="1"/>
  <c r="E60" i="1"/>
  <c r="D60" i="1"/>
  <c r="C60" i="1"/>
  <c r="K59" i="1"/>
  <c r="I59" i="1"/>
  <c r="G59" i="1"/>
  <c r="F59" i="1"/>
  <c r="E59" i="1"/>
  <c r="D59" i="1"/>
  <c r="C59" i="1"/>
  <c r="K58" i="1"/>
  <c r="I58" i="1"/>
  <c r="G58" i="1"/>
  <c r="F58" i="1"/>
  <c r="E58" i="1"/>
  <c r="D58" i="1"/>
  <c r="C58" i="1"/>
  <c r="K57" i="1"/>
  <c r="I57" i="1"/>
  <c r="G57" i="1"/>
  <c r="E57" i="1"/>
  <c r="D57" i="1"/>
  <c r="C57" i="1"/>
  <c r="K56" i="1"/>
  <c r="I56" i="1"/>
  <c r="G56" i="1"/>
  <c r="E56" i="1"/>
  <c r="D56" i="1"/>
  <c r="C56" i="1"/>
  <c r="K55" i="1"/>
  <c r="I55" i="1"/>
  <c r="G55" i="1"/>
  <c r="E55" i="1"/>
  <c r="D55" i="1"/>
  <c r="C55" i="1"/>
  <c r="K54" i="1"/>
  <c r="I54" i="1"/>
  <c r="G54" i="1"/>
  <c r="F54" i="1"/>
  <c r="E54" i="1"/>
  <c r="D54" i="1"/>
  <c r="C54" i="1"/>
  <c r="K53" i="1"/>
  <c r="I53" i="1"/>
  <c r="G53" i="1"/>
  <c r="F53" i="1"/>
  <c r="E53" i="1"/>
  <c r="D53" i="1"/>
  <c r="C53" i="1"/>
  <c r="K52" i="1"/>
  <c r="I52" i="1"/>
  <c r="G52" i="1"/>
  <c r="E52" i="1"/>
  <c r="D52" i="1"/>
  <c r="C52" i="1"/>
  <c r="K51" i="1"/>
  <c r="I51" i="1"/>
  <c r="G51" i="1"/>
  <c r="F51" i="1"/>
  <c r="E51" i="1"/>
  <c r="D51" i="1"/>
  <c r="C51" i="1"/>
  <c r="K50" i="1"/>
  <c r="I50" i="1"/>
  <c r="G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<sst xmlns="http://schemas.openxmlformats.org/spreadsheetml/2006/main" count="125" uniqueCount="59">
  <si>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</si>
  <si>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</si>
  <si>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</si>
  <si>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</si>
  <si>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ВСЕРОССИЙСКИЕ СОРЕВНОВАНИЯ</t>
  </si>
  <si>
    <t>по велосипедному спорту</t>
  </si>
  <si>
    <t>ИТОГОВЫЙ ПРОТОКОЛ</t>
  </si>
  <si>
    <t>Трек - гит с ходу 200 м</t>
  </si>
  <si>
    <t>ЮНИОРЫ 17-18 лет</t>
  </si>
  <si>
    <t>МЕСТО ПРОВЕДЕНИЯ: г. Москва</t>
  </si>
  <si>
    <t>НАЧАЛО ГОНКИ:</t>
  </si>
  <si>
    <t>№ ВРВС:  0080221811Я</t>
  </si>
  <si>
    <t>ДАТА ПРОВЕДЕНИЯ: 08 февраля 2025 года</t>
  </si>
  <si>
    <t>ОКОНЧАНИЕ ГОНКИ:</t>
  </si>
  <si>
    <t>№ ЕКП 2025: 2008770021031828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</si>
  <si>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</si>
  <si>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</si>
  <si>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</si>
  <si>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</si>
  <si>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</si>
  <si>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</si>
  <si>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</si>
  <si>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</si>
  <si>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</si>
  <si>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</si>
  <si>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</si>
  <si>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</si>
  <si>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</si>
  <si>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МСМК - 9,70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</si>
  <si>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</si>
  <si>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</si>
  <si>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</si>
  <si>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</si>
  <si>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</si>
  <si>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</si>
  <si>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</si>
  <si>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</si>
  <si>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</si>
  <si>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</si>
  <si>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</si>
  <si>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</si>
  <si>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МС  10,20</t>
  </si>
  <si>
    <t>0-100 м</t>
  </si>
  <si>
    <t>100-200 м</t>
  </si>
  <si>
    <t>КМС 11,00</t>
  </si>
  <si>
    <t>МС</t>
  </si>
  <si>
    <t>1 -11,60</t>
  </si>
  <si>
    <t>КМС</t>
  </si>
  <si>
    <t>2 - 12,20</t>
  </si>
  <si>
    <t>3 - 13,00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</si>
  <si>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</si>
  <si>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</si>
  <si>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</si>
  <si>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</si>
  <si>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</si>
  <si>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</si>
  <si>
    <t>1 сп.р.</t>
  </si>
  <si>
    <t>2 сп.р.</t>
  </si>
  <si>
    <t>3 сп.р.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</si>
</sst>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h:mm:ss.00"/>
    <numFmt numFmtId="165" formatCode="0.0"/>
    <numFmt numFmtId="166" formatCode="m:ss.000"/>
    <numFmt numFmtId="167" formatCode="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4" fillId="0" borderId="0"/>
    <xf numFmtId="0" fontId="11" fillId="0" borderId="0"/>
    <xf numFmtId="0" fontId="1" fillId="0" borderId="0"/>
  </cellStyleXfs>
  <cellXfs count="142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9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14" fontId="10" fillId="0" borderId="0" xfId="1" applyNumberFormat="1" applyFont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10" fillId="0" borderId="18" xfId="1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165" fontId="9" fillId="0" borderId="18" xfId="1" applyNumberFormat="1" applyFont="1" applyBorder="1" applyAlignment="1">
      <alignment horizontal="center" vertical="center"/>
    </xf>
    <xf numFmtId="164" fontId="9" fillId="0" borderId="18" xfId="1" applyNumberFormat="1" applyFont="1" applyBorder="1" applyAlignment="1">
      <alignment vertical="center"/>
    </xf>
    <xf numFmtId="164" fontId="9" fillId="0" borderId="21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6" xfId="0" applyNumberFormat="1" applyFont="1" applyFill="1" applyBorder="1" applyAlignment="1">
      <alignment horizontal="center" vertical="center"/>
    </xf>
    <xf numFmtId="14" fontId="12" fillId="3" borderId="26" xfId="0" applyNumberFormat="1" applyFont="1" applyFill="1" applyBorder="1" applyAlignment="1">
      <alignment horizontal="center" vertical="center"/>
    </xf>
    <xf numFmtId="166" fontId="13" fillId="0" borderId="26" xfId="1" applyNumberFormat="1" applyFont="1" applyBorder="1" applyAlignment="1">
      <alignment horizontal="center" vertical="center" wrapText="1"/>
    </xf>
    <xf numFmtId="167" fontId="13" fillId="0" borderId="26" xfId="3" applyNumberFormat="1" applyFont="1" applyBorder="1" applyAlignment="1">
      <alignment horizontal="center" vertical="center" wrapText="1"/>
    </xf>
    <xf numFmtId="166" fontId="15" fillId="0" borderId="26" xfId="4" applyNumberFormat="1" applyFont="1" applyBorder="1" applyAlignment="1">
      <alignment horizontal="center" vertical="center" wrapText="1"/>
    </xf>
    <xf numFmtId="2" fontId="13" fillId="0" borderId="26" xfId="1" applyNumberFormat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2" fillId="3" borderId="28" xfId="1" applyFont="1" applyFill="1" applyBorder="1" applyAlignment="1">
      <alignment horizontal="center" vertical="center"/>
    </xf>
    <xf numFmtId="166" fontId="13" fillId="0" borderId="28" xfId="1" applyNumberFormat="1" applyFont="1" applyBorder="1" applyAlignment="1">
      <alignment horizontal="center" vertical="center" wrapText="1"/>
    </xf>
    <xf numFmtId="166" fontId="15" fillId="0" borderId="28" xfId="4" applyNumberFormat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2" fillId="3" borderId="31" xfId="1" applyFont="1" applyFill="1" applyBorder="1" applyAlignment="1">
      <alignment horizontal="center" vertical="center"/>
    </xf>
    <xf numFmtId="14" fontId="12" fillId="3" borderId="31" xfId="1" applyNumberFormat="1" applyFont="1" applyFill="1" applyBorder="1" applyAlignment="1">
      <alignment horizontal="center" vertical="center"/>
    </xf>
    <xf numFmtId="166" fontId="13" fillId="0" borderId="31" xfId="1" applyNumberFormat="1" applyFont="1" applyBorder="1" applyAlignment="1">
      <alignment horizontal="center" vertical="center" wrapText="1"/>
    </xf>
    <xf numFmtId="166" fontId="12" fillId="0" borderId="31" xfId="4" applyNumberFormat="1" applyFont="1" applyBorder="1" applyAlignment="1">
      <alignment horizontal="center" vertical="center" wrapText="1"/>
    </xf>
    <xf numFmtId="2" fontId="12" fillId="0" borderId="31" xfId="1" applyNumberFormat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5" fillId="2" borderId="34" xfId="1" applyFont="1" applyFill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5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15" fillId="2" borderId="13" xfId="1" applyFont="1" applyFill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5" fillId="0" borderId="1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14" fontId="17" fillId="0" borderId="0" xfId="1" applyNumberFormat="1" applyFont="1" applyAlignment="1">
      <alignment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5" fillId="2" borderId="33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35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164" fontId="9" fillId="0" borderId="15" xfId="1" applyNumberFormat="1" applyFont="1" applyBorder="1" applyAlignment="1">
      <alignment horizontal="left" vertical="center"/>
    </xf>
    <xf numFmtId="164" fontId="9" fillId="0" borderId="13" xfId="1" applyNumberFormat="1" applyFont="1" applyBorder="1" applyAlignment="1">
      <alignment horizontal="left" vertical="center"/>
    </xf>
    <xf numFmtId="164" fontId="9" fillId="0" borderId="16" xfId="1" applyNumberFormat="1" applyFont="1" applyBorder="1" applyAlignment="1">
      <alignment horizontal="left" vertical="center"/>
    </xf>
    <xf numFmtId="164" fontId="9" fillId="0" borderId="20" xfId="1" applyNumberFormat="1" applyFont="1" applyBorder="1" applyAlignment="1">
      <alignment horizontal="left" vertical="center"/>
    </xf>
    <xf numFmtId="164" fontId="9" fillId="0" borderId="18" xfId="1" applyNumberFormat="1" applyFont="1" applyBorder="1" applyAlignment="1">
      <alignment horizontal="left" vertical="center"/>
    </xf>
    <xf numFmtId="0" fontId="9" fillId="2" borderId="23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14" fontId="9" fillId="2" borderId="23" xfId="2" applyNumberFormat="1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1"/>
    <cellStyle name="Обычный 5" xfId="3"/>
    <cellStyle name="Обычный_ID4938_RS_1" xfId="4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514348</xdr:colOff>
      <xdr:row>0</xdr:row>
      <xdr:rowOff>261255</xdr:rowOff>
    </xdr:from>
    <xdr:to>
      <xdr:col>1</xdr:col>
      <xdr:colOff>579665</xdr:colOff>
      <xdr:row>3</xdr:row>
      <xdr:rowOff>76199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8" y="261255"/>
          <a:ext cx="798742" cy="957944"/>
        </a:xfrm>
        <a:prstGeom prst="rect">
          <a:avLst/>
        </a:prstGeom>
      </xdr:spPr>
    </xdr:pic>
    <xdr:clientData/>
  </xdr:twoCellAnchor>
  <xdr:twoCellAnchor editAs="oneCell">
    <xdr:from>
      <xdr:col>2</xdr:col>
      <xdr:colOff>44822</xdr:colOff>
      <xdr:row>0</xdr:row>
      <xdr:rowOff>245870</xdr:rowOff>
    </xdr:from>
    <xdr:to>
      <xdr:col>2</xdr:col>
      <xdr:colOff>1257299</xdr:colOff>
      <xdr:row>3</xdr:row>
      <xdr:rowOff>190500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047" y="245870"/>
          <a:ext cx="1212477" cy="108763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115404</xdr:rowOff>
    </xdr:from>
    <xdr:to>
      <xdr:col>12</xdr:col>
      <xdr:colOff>726935</xdr:colOff>
      <xdr:row>4</xdr:row>
      <xdr:rowOff>133350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554450" y="496404"/>
          <a:ext cx="1946135" cy="116094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2247900</xdr:colOff>
      <xdr:row>80</xdr:row>
      <xdr:rowOff>76200</xdr:rowOff>
    </xdr:from>
    <xdr:to>
      <xdr:col>6</xdr:col>
      <xdr:colOff>3682118</xdr:colOff>
      <xdr:row>80</xdr:row>
      <xdr:rowOff>719904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687050" y="28213050"/>
          <a:ext cx="1434218" cy="643704"/>
        </a:xfrm>
        <a:prstGeom prst="rect">
          <a:avLst/>
        </a:prstGeom>
      </xdr:spPr>
    </xdr:pic>
    <xdr:clientData/>
  </xdr:twoCellAnchor>
  <xdr:twoCellAnchor editAs="oneCell">
    <xdr:from>
      <xdr:col>10</xdr:col>
      <xdr:colOff>336348</xdr:colOff>
      <xdr:row>80</xdr:row>
      <xdr:rowOff>19050</xdr:rowOff>
    </xdr:from>
    <xdr:to>
      <xdr:col>11</xdr:col>
      <xdr:colOff>583811</xdr:colOff>
      <xdr:row>80</xdr:row>
      <xdr:rowOff>609600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38273" y="28155900"/>
          <a:ext cx="1314263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2019300</xdr:colOff>
      <xdr:row>80</xdr:row>
      <xdr:rowOff>95250</xdr:rowOff>
    </xdr:from>
    <xdr:to>
      <xdr:col>4</xdr:col>
      <xdr:colOff>228600</xdr:colOff>
      <xdr:row>80</xdr:row>
      <xdr:rowOff>627440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086350" y="28232100"/>
          <a:ext cx="1038225" cy="532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-ки Сумма этапов "/>
      <sheetName val="ПР 1000мсх Юниоры 1 этап"/>
      <sheetName val="ПР 1000мсх Юни-ры Сумма этапов"/>
      <sheetName val="ЧР 1000мсх Жен 1 этап"/>
      <sheetName val="ЧР 1000мсх Жен Сумма этапов"/>
      <sheetName val="ЧР 1000мсх Муж 1 этап "/>
      <sheetName val="ЧР 1000мсх Муж Сумма этапов "/>
      <sheetName val="ПР 1000мсх Юн-ки  19-2 1 этап  "/>
      <sheetName val="ПР 1000мсх Юн-ки Сумма эт"/>
      <sheetName val="ПР 1000мсх Юн-ры  19-2 1 эт 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СР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СР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СР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СР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СР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СР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СР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СР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СР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СР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СР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 xml:space="preserve">1 СР 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СР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СР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СР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СР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СР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СР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СР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СР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СР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10077949584</v>
          </cell>
          <cell r="C139" t="str">
            <v>БЛАГОДАРОВА Варвара</v>
          </cell>
          <cell r="D139">
            <v>37972</v>
          </cell>
          <cell r="E139" t="str">
            <v>МС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СР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СР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СР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СР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СР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СР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СР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СР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СР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СР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СР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СР</v>
          </cell>
          <cell r="F182" t="str">
            <v>Москва</v>
          </cell>
        </row>
        <row r="183">
          <cell r="A183">
            <v>160</v>
          </cell>
          <cell r="B183">
            <v>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>
            <v>0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СР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СР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СР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>
            <v>0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9"/>
  <sheetViews>
    <sheetView tabSelected="1" view="pageBreakPreview" topLeftCell="A13" zoomScale="50" zoomScaleNormal="100" zoomScaleSheetLayoutView="50" workbookViewId="0">
      <selection activeCell="G35" sqref="G35"/>
    </sheetView>
  </sheetViews>
  <sheetFormatPr defaultColWidth="9.28515625" defaultRowHeight="12.75" x14ac:dyDescent="0.25"/>
  <cols>
    <col min="1" max="1" width="11" style="1" customWidth="1"/>
    <col min="2" max="2" width="10.28515625" style="2" customWidth="1"/>
    <col min="3" max="3" width="24.7109375" style="2" customWidth="1"/>
    <col min="4" max="4" width="42.42578125" style="1" customWidth="1"/>
    <col min="5" max="5" width="23.140625" style="3" customWidth="1"/>
    <col min="6" max="6" width="15" style="1" customWidth="1"/>
    <col min="7" max="7" width="56.85546875" style="1" customWidth="1"/>
    <col min="8" max="10" width="15.85546875" style="1" customWidth="1"/>
    <col min="11" max="11" width="16" style="1" customWidth="1"/>
    <col min="12" max="12" width="18.42578125" style="1" customWidth="1"/>
    <col min="13" max="13" width="18.28515625" style="1" customWidth="1"/>
    <col min="14" max="15" width="9.28515625" style="1"/>
    <col min="16" max="16" width="0" style="1" hidden="1" customWidth="1"/>
    <col min="17" max="16384" width="9.28515625" style="1"/>
  </cols>
  <sheetData>
    <row r="1" spans="1:13" ht="30" customHeight="1" x14ac:dyDescent="0.25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30" customHeight="1" x14ac:dyDescent="0.25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30" customHeight="1" x14ac:dyDescent="0.25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30" customHeight="1" x14ac:dyDescent="0.25">
      <c r="A4" s="141" t="s">
        <v>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ht="13.35" customHeight="1" x14ac:dyDescent="0.25"/>
    <row r="6" spans="1:13" s="4" customFormat="1" ht="32.25" customHeight="1" x14ac:dyDescent="0.25">
      <c r="A6" s="140" t="s">
        <v>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s="4" customFormat="1" ht="28.5" customHeight="1" x14ac:dyDescent="0.25">
      <c r="A7" s="140" t="s">
        <v>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 s="4" customFormat="1" ht="6" customHeight="1" thickBot="1" x14ac:dyDescent="0.3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</row>
    <row r="9" spans="1:13" ht="30.75" customHeight="1" thickTop="1" x14ac:dyDescent="0.25">
      <c r="A9" s="117" t="s">
        <v>6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9"/>
    </row>
    <row r="10" spans="1:13" ht="25.5" customHeight="1" x14ac:dyDescent="0.25">
      <c r="A10" s="120" t="s">
        <v>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2"/>
    </row>
    <row r="11" spans="1:13" ht="31.5" customHeight="1" x14ac:dyDescent="0.25">
      <c r="A11" s="120" t="s">
        <v>8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ht="12" customHeight="1" x14ac:dyDescent="0.25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</row>
    <row r="13" spans="1:13" ht="18.75" x14ac:dyDescent="0.25">
      <c r="A13" s="5" t="s">
        <v>9</v>
      </c>
      <c r="B13" s="6"/>
      <c r="C13" s="6"/>
      <c r="D13" s="7"/>
      <c r="E13" s="8"/>
      <c r="F13" s="9"/>
      <c r="G13" s="10" t="s">
        <v>10</v>
      </c>
      <c r="H13" s="9"/>
      <c r="I13" s="9"/>
      <c r="J13" s="9"/>
      <c r="K13" s="9"/>
      <c r="L13" s="11"/>
      <c r="M13" s="12" t="s">
        <v>11</v>
      </c>
    </row>
    <row r="14" spans="1:13" ht="18.75" x14ac:dyDescent="0.25">
      <c r="A14" s="13" t="s">
        <v>12</v>
      </c>
      <c r="B14" s="14"/>
      <c r="C14" s="14"/>
      <c r="D14" s="15"/>
      <c r="E14" s="16"/>
      <c r="F14" s="17"/>
      <c r="G14" s="18" t="s">
        <v>13</v>
      </c>
      <c r="H14" s="17"/>
      <c r="I14" s="17"/>
      <c r="J14" s="17"/>
      <c r="K14" s="17"/>
      <c r="L14" s="19"/>
      <c r="M14" s="20" t="s">
        <v>14</v>
      </c>
    </row>
    <row r="15" spans="1:13" ht="18.75" x14ac:dyDescent="0.25">
      <c r="A15" s="126" t="s">
        <v>15</v>
      </c>
      <c r="B15" s="127"/>
      <c r="C15" s="127"/>
      <c r="D15" s="127"/>
      <c r="E15" s="127"/>
      <c r="F15" s="127"/>
      <c r="G15" s="128"/>
      <c r="H15" s="129" t="s">
        <v>16</v>
      </c>
      <c r="I15" s="127"/>
      <c r="J15" s="127"/>
      <c r="K15" s="127"/>
      <c r="L15" s="127"/>
      <c r="M15" s="130"/>
    </row>
    <row r="16" spans="1:13" ht="18.75" x14ac:dyDescent="0.25">
      <c r="A16" s="21"/>
      <c r="B16" s="22"/>
      <c r="C16" s="22"/>
      <c r="D16" s="23"/>
      <c r="E16" s="24"/>
      <c r="F16" s="23"/>
      <c r="G16" s="25" t="s">
        <v>17</v>
      </c>
      <c r="H16" s="137" t="s">
        <v>18</v>
      </c>
      <c r="I16" s="138"/>
      <c r="J16" s="138"/>
      <c r="K16" s="138"/>
      <c r="L16" s="138"/>
      <c r="M16" s="139"/>
    </row>
    <row r="17" spans="1:15" ht="18.75" x14ac:dyDescent="0.25">
      <c r="A17" s="21" t="s">
        <v>19</v>
      </c>
      <c r="B17" s="22"/>
      <c r="C17" s="22"/>
      <c r="D17" s="23"/>
      <c r="E17" s="26"/>
      <c r="F17" s="23"/>
      <c r="G17" s="27" t="s">
        <v>20</v>
      </c>
      <c r="H17" s="104" t="s">
        <v>21</v>
      </c>
      <c r="I17" s="105"/>
      <c r="J17" s="105"/>
      <c r="K17" s="105"/>
      <c r="L17" s="105"/>
      <c r="M17" s="106"/>
    </row>
    <row r="18" spans="1:15" ht="18.75" x14ac:dyDescent="0.25">
      <c r="A18" s="21" t="s">
        <v>22</v>
      </c>
      <c r="B18" s="22"/>
      <c r="C18" s="22"/>
      <c r="D18" s="25"/>
      <c r="E18" s="24"/>
      <c r="F18" s="23"/>
      <c r="G18" s="27" t="s">
        <v>23</v>
      </c>
      <c r="H18" s="104" t="s">
        <v>24</v>
      </c>
      <c r="I18" s="105"/>
      <c r="J18" s="105"/>
      <c r="K18" s="105"/>
      <c r="L18" s="105"/>
      <c r="M18" s="106"/>
    </row>
    <row r="19" spans="1:15" ht="21.75" thickBot="1" x14ac:dyDescent="0.3">
      <c r="A19" s="28" t="s">
        <v>25</v>
      </c>
      <c r="B19" s="29"/>
      <c r="C19" s="29"/>
      <c r="D19" s="30"/>
      <c r="E19" s="31"/>
      <c r="F19" s="32"/>
      <c r="G19" s="33" t="s">
        <v>26</v>
      </c>
      <c r="H19" s="107" t="s">
        <v>27</v>
      </c>
      <c r="I19" s="108"/>
      <c r="J19" s="34"/>
      <c r="K19" s="34">
        <v>0.2</v>
      </c>
      <c r="L19" s="35"/>
      <c r="M19" s="36"/>
      <c r="O19" s="4" t="s">
        <v>28</v>
      </c>
    </row>
    <row r="20" spans="1:15" ht="6.75" customHeight="1" thickTop="1" thickBot="1" x14ac:dyDescent="0.3">
      <c r="A20" s="37"/>
      <c r="B20" s="38"/>
      <c r="C20" s="38"/>
      <c r="D20" s="37"/>
      <c r="E20" s="26"/>
      <c r="F20" s="37"/>
      <c r="G20" s="37"/>
      <c r="H20" s="37"/>
      <c r="I20" s="37"/>
      <c r="J20" s="37"/>
      <c r="K20" s="37"/>
      <c r="L20" s="37"/>
      <c r="M20" s="37"/>
    </row>
    <row r="21" spans="1:15" ht="54" customHeight="1" thickTop="1" x14ac:dyDescent="0.25">
      <c r="A21" s="131" t="s">
        <v>29</v>
      </c>
      <c r="B21" s="109" t="s">
        <v>30</v>
      </c>
      <c r="C21" s="109" t="s">
        <v>31</v>
      </c>
      <c r="D21" s="109" t="s">
        <v>32</v>
      </c>
      <c r="E21" s="133" t="s">
        <v>33</v>
      </c>
      <c r="F21" s="109" t="s">
        <v>34</v>
      </c>
      <c r="G21" s="109" t="s">
        <v>35</v>
      </c>
      <c r="H21" s="111" t="s">
        <v>36</v>
      </c>
      <c r="I21" s="112"/>
      <c r="J21" s="109" t="s">
        <v>37</v>
      </c>
      <c r="K21" s="113" t="s">
        <v>38</v>
      </c>
      <c r="L21" s="111" t="s">
        <v>39</v>
      </c>
      <c r="M21" s="135" t="s">
        <v>40</v>
      </c>
      <c r="O21" s="4" t="s">
        <v>41</v>
      </c>
    </row>
    <row r="22" spans="1:15" ht="20.25" customHeight="1" x14ac:dyDescent="0.25">
      <c r="A22" s="132"/>
      <c r="B22" s="110"/>
      <c r="C22" s="110"/>
      <c r="D22" s="110"/>
      <c r="E22" s="134"/>
      <c r="F22" s="110"/>
      <c r="G22" s="110"/>
      <c r="H22" s="39" t="s">
        <v>42</v>
      </c>
      <c r="I22" s="39" t="s">
        <v>43</v>
      </c>
      <c r="J22" s="110"/>
      <c r="K22" s="114"/>
      <c r="L22" s="115"/>
      <c r="M22" s="136"/>
      <c r="O22" s="4" t="s">
        <v>44</v>
      </c>
    </row>
    <row r="23" spans="1:15" s="51" customFormat="1" ht="30" customHeight="1" x14ac:dyDescent="0.25">
      <c r="A23" s="40">
        <v>1</v>
      </c>
      <c r="B23" s="41">
        <v>13</v>
      </c>
      <c r="C23" s="42">
        <f>VLOOKUP(B23,[1]Список!$A$1:$F$551,2,0)</f>
        <v>10107322194</v>
      </c>
      <c r="D23" s="43" t="str">
        <f>VLOOKUP(B23,[1]Список!$A$1:$F$551,3,0)</f>
        <v>КИМАКОВСКИЙ Захар</v>
      </c>
      <c r="E23" s="44">
        <f>VLOOKUP(B23,[1]Список!$A$1:$F$551,4,0)</f>
        <v>39113</v>
      </c>
      <c r="F23" s="42" t="str">
        <f>VLOOKUP(B23,[1]Список!$A$1:$F$551,5,0)</f>
        <v>МС</v>
      </c>
      <c r="G23" s="42" t="str">
        <f>VLOOKUP(B23,[1]Список!$A$1:$F$551,6,0)</f>
        <v>Москва</v>
      </c>
      <c r="H23" s="45">
        <v>5.7152777777777775E-5</v>
      </c>
      <c r="I23" s="46">
        <f t="shared" ref="I23:I75" si="0">J23-H23</f>
        <v>5.8402777777777778E-5</v>
      </c>
      <c r="J23" s="47">
        <v>1.1555555555555555E-4</v>
      </c>
      <c r="K23" s="48">
        <f t="shared" ref="K23:K75" si="1">$K$19/((J23*24))</f>
        <v>72.115384615384613</v>
      </c>
      <c r="L23" s="49" t="s">
        <v>45</v>
      </c>
      <c r="M23" s="50"/>
      <c r="O23" s="4"/>
    </row>
    <row r="24" spans="1:15" s="51" customFormat="1" ht="30" customHeight="1" x14ac:dyDescent="0.25">
      <c r="A24" s="40">
        <v>2</v>
      </c>
      <c r="B24" s="41">
        <v>95</v>
      </c>
      <c r="C24" s="42">
        <f>VLOOKUP(B24,[1]Список!$A$1:$F$551,2,0)</f>
        <v>10111626065</v>
      </c>
      <c r="D24" s="43" t="str">
        <f>VLOOKUP(B24,[1]Список!$A$1:$F$551,3,0)</f>
        <v>ПАВЛОВСКИЙ Дмитрий</v>
      </c>
      <c r="E24" s="44">
        <f>VLOOKUP(B24,[1]Список!$A$1:$F$551,4,0)</f>
        <v>39347</v>
      </c>
      <c r="F24" s="42" t="str">
        <f>VLOOKUP(B24,[1]Список!$A$1:$F$551,5,0)</f>
        <v>КМС</v>
      </c>
      <c r="G24" s="42" t="str">
        <f>VLOOKUP(B24,[1]Список!$A$1:$F$551,6,0)</f>
        <v>Санкт-Петербург</v>
      </c>
      <c r="H24" s="45">
        <v>5.8379629629629627E-5</v>
      </c>
      <c r="I24" s="46">
        <f t="shared" si="0"/>
        <v>5.9224537037037041E-5</v>
      </c>
      <c r="J24" s="47">
        <v>1.1760416666666667E-4</v>
      </c>
      <c r="K24" s="48">
        <f t="shared" si="1"/>
        <v>70.859167404782994</v>
      </c>
      <c r="L24" s="49" t="s">
        <v>45</v>
      </c>
      <c r="M24" s="50"/>
      <c r="O24" s="4" t="s">
        <v>46</v>
      </c>
    </row>
    <row r="25" spans="1:15" s="51" customFormat="1" ht="30" customHeight="1" x14ac:dyDescent="0.25">
      <c r="A25" s="40">
        <v>3</v>
      </c>
      <c r="B25" s="41">
        <v>70</v>
      </c>
      <c r="C25" s="42">
        <f>VLOOKUP(B25,[1]Список!$A$1:$F$551,2,0)</f>
        <v>10090059834</v>
      </c>
      <c r="D25" s="43" t="str">
        <f>VLOOKUP(B25,[1]Список!$A$1:$F$551,3,0)</f>
        <v>КИРИЛЬЦЕВ Тимур</v>
      </c>
      <c r="E25" s="44">
        <f>VLOOKUP(B25,[1]Список!$A$1:$F$551,4,0)</f>
        <v>39363</v>
      </c>
      <c r="F25" s="42" t="str">
        <f>VLOOKUP(B25,[1]Список!$A$1:$F$551,5,0)</f>
        <v>КМС</v>
      </c>
      <c r="G25" s="42" t="str">
        <f>VLOOKUP(B25,[1]Список!$A$1:$F$551,6,0)</f>
        <v>Москва</v>
      </c>
      <c r="H25" s="45">
        <v>5.8078703703703695E-5</v>
      </c>
      <c r="I25" s="46">
        <f t="shared" si="0"/>
        <v>6.0081018518518536E-5</v>
      </c>
      <c r="J25" s="47">
        <v>1.1815972222222223E-4</v>
      </c>
      <c r="K25" s="48">
        <f t="shared" si="1"/>
        <v>70.52600646488392</v>
      </c>
      <c r="L25" s="49" t="s">
        <v>47</v>
      </c>
      <c r="M25" s="50"/>
      <c r="O25" s="4" t="s">
        <v>48</v>
      </c>
    </row>
    <row r="26" spans="1:15" s="51" customFormat="1" ht="30" customHeight="1" x14ac:dyDescent="0.25">
      <c r="A26" s="40">
        <v>4</v>
      </c>
      <c r="B26" s="41">
        <v>98</v>
      </c>
      <c r="C26" s="42">
        <f>VLOOKUP(B26,[1]Список!$A$1:$F$551,2,0)</f>
        <v>10126386738</v>
      </c>
      <c r="D26" s="43" t="str">
        <f>VLOOKUP(B26,[1]Список!$A$1:$F$551,3,0)</f>
        <v>БУТЕНКО Никита</v>
      </c>
      <c r="E26" s="44">
        <f>VLOOKUP(B26,[1]Список!$A$1:$F$551,4,0)</f>
        <v>39793</v>
      </c>
      <c r="F26" s="42" t="str">
        <f>VLOOKUP(B26,[1]Список!$A$1:$F$551,5,0)</f>
        <v>КМС</v>
      </c>
      <c r="G26" s="42" t="str">
        <f>VLOOKUP(B26,[1]Список!$A$1:$F$551,6,0)</f>
        <v>Санкт-Петербург</v>
      </c>
      <c r="H26" s="45">
        <v>5.8981481481481478E-5</v>
      </c>
      <c r="I26" s="46">
        <f t="shared" si="0"/>
        <v>5.9467592592592603E-5</v>
      </c>
      <c r="J26" s="47">
        <v>1.1844907407407408E-4</v>
      </c>
      <c r="K26" s="48">
        <f t="shared" si="1"/>
        <v>70.353722884502645</v>
      </c>
      <c r="L26" s="49" t="s">
        <v>47</v>
      </c>
      <c r="M26" s="50"/>
      <c r="O26" s="4" t="s">
        <v>49</v>
      </c>
    </row>
    <row r="27" spans="1:15" s="51" customFormat="1" ht="30" customHeight="1" x14ac:dyDescent="0.25">
      <c r="A27" s="40">
        <v>5</v>
      </c>
      <c r="B27" s="41">
        <v>97</v>
      </c>
      <c r="C27" s="42">
        <f>VLOOKUP(B27,[1]Список!$A$1:$F$551,2,0)</f>
        <v>10126302973</v>
      </c>
      <c r="D27" s="43" t="str">
        <f>VLOOKUP(B27,[1]Список!$A$1:$F$551,3,0)</f>
        <v>ДЕМИШ Михаил</v>
      </c>
      <c r="E27" s="44">
        <f>VLOOKUP(B27,[1]Список!$A$1:$F$551,4,0)</f>
        <v>39472</v>
      </c>
      <c r="F27" s="42" t="str">
        <f>VLOOKUP(B27,[1]Список!$A$1:$F$551,5,0)</f>
        <v>КМС</v>
      </c>
      <c r="G27" s="42" t="str">
        <f>VLOOKUP(B27,[1]Список!$A$1:$F$551,6,0)</f>
        <v>Санкт-Петербург</v>
      </c>
      <c r="H27" s="45">
        <v>5.920138888888889E-5</v>
      </c>
      <c r="I27" s="46">
        <f t="shared" si="0"/>
        <v>5.9699074074074069E-5</v>
      </c>
      <c r="J27" s="47">
        <v>1.1890046296296296E-4</v>
      </c>
      <c r="K27" s="48">
        <f t="shared" si="1"/>
        <v>70.086634868100859</v>
      </c>
      <c r="L27" s="49" t="s">
        <v>47</v>
      </c>
      <c r="M27" s="50"/>
      <c r="O27" s="4"/>
    </row>
    <row r="28" spans="1:15" s="51" customFormat="1" ht="30" customHeight="1" x14ac:dyDescent="0.25">
      <c r="A28" s="40">
        <v>6</v>
      </c>
      <c r="B28" s="41">
        <v>68</v>
      </c>
      <c r="C28" s="42">
        <f>VLOOKUP(B28,[1]Список!$A$1:$F$551,2,0)</f>
        <v>10158774432</v>
      </c>
      <c r="D28" s="43" t="str">
        <f>VLOOKUP(B28,[1]Список!$A$1:$F$551,3,0)</f>
        <v>ВАСИЛЬЕВ Тимофей</v>
      </c>
      <c r="E28" s="44">
        <f>VLOOKUP(B28,[1]Список!$A$1:$F$551,4,0)</f>
        <v>39183</v>
      </c>
      <c r="F28" s="42" t="str">
        <f>VLOOKUP(B28,[1]Список!$A$1:$F$551,5,0)</f>
        <v>КМС</v>
      </c>
      <c r="G28" s="42" t="str">
        <f>VLOOKUP(B28,[1]Список!$A$1:$F$551,6,0)</f>
        <v>Москва</v>
      </c>
      <c r="H28" s="45">
        <v>5.8310185185185196E-5</v>
      </c>
      <c r="I28" s="46">
        <f t="shared" si="0"/>
        <v>6.0821759259259244E-5</v>
      </c>
      <c r="J28" s="47">
        <v>1.1913194444444444E-4</v>
      </c>
      <c r="K28" s="48">
        <f t="shared" si="1"/>
        <v>69.950451763334314</v>
      </c>
      <c r="L28" s="49" t="s">
        <v>47</v>
      </c>
      <c r="M28" s="50"/>
      <c r="O28" s="4"/>
    </row>
    <row r="29" spans="1:15" s="51" customFormat="1" ht="30" customHeight="1" x14ac:dyDescent="0.25">
      <c r="A29" s="40">
        <v>7</v>
      </c>
      <c r="B29" s="52">
        <v>46</v>
      </c>
      <c r="C29" s="42">
        <f>VLOOKUP(B29,[1]Список!$A$1:$F$551,2,0)</f>
        <v>10151609566</v>
      </c>
      <c r="D29" s="43" t="str">
        <f>VLOOKUP(B29,[1]Список!$A$1:$F$551,3,0)</f>
        <v>МАРТЫНОВ Александр</v>
      </c>
      <c r="E29" s="44">
        <f>VLOOKUP(B29,[1]Список!$A$1:$F$551,4,0)</f>
        <v>39123</v>
      </c>
      <c r="F29" s="42" t="str">
        <f>VLOOKUP(B29,[1]Список!$A$1:$F$551,5,0)</f>
        <v>КМС</v>
      </c>
      <c r="G29" s="42" t="str">
        <f>VLOOKUP(B29,[1]Список!$A$1:$F$551,6,0)</f>
        <v>Москва</v>
      </c>
      <c r="H29" s="53">
        <v>5.9479166666666671E-5</v>
      </c>
      <c r="I29" s="46">
        <f t="shared" si="0"/>
        <v>5.9861111111111111E-5</v>
      </c>
      <c r="J29" s="54">
        <v>1.1934027777777778E-4</v>
      </c>
      <c r="K29" s="48">
        <f t="shared" si="1"/>
        <v>69.828338667442537</v>
      </c>
      <c r="L29" s="49" t="s">
        <v>47</v>
      </c>
      <c r="M29" s="55"/>
      <c r="O29" s="4"/>
    </row>
    <row r="30" spans="1:15" s="51" customFormat="1" ht="30" customHeight="1" x14ac:dyDescent="0.25">
      <c r="A30" s="40">
        <v>8</v>
      </c>
      <c r="B30" s="52">
        <v>80</v>
      </c>
      <c r="C30" s="42">
        <f>VLOOKUP(B30,[1]Список!$A$1:$F$551,2,0)</f>
        <v>10100863008</v>
      </c>
      <c r="D30" s="43" t="str">
        <f>VLOOKUP(B30,[1]Список!$A$1:$F$551,3,0)</f>
        <v>ПУЧЕНКИН Артем</v>
      </c>
      <c r="E30" s="44">
        <f>VLOOKUP(B30,[1]Список!$A$1:$F$551,4,0)</f>
        <v>39432</v>
      </c>
      <c r="F30" s="42" t="str">
        <f>VLOOKUP(B30,[1]Список!$A$1:$F$551,5,0)</f>
        <v>КМС</v>
      </c>
      <c r="G30" s="42" t="str">
        <f>VLOOKUP(B30,[1]Список!$A$1:$F$551,6,0)</f>
        <v>Тульская область</v>
      </c>
      <c r="H30" s="53">
        <v>5.885416666666667E-5</v>
      </c>
      <c r="I30" s="46">
        <f t="shared" si="0"/>
        <v>6.0590277777777797E-5</v>
      </c>
      <c r="J30" s="54">
        <v>1.1944444444444447E-4</v>
      </c>
      <c r="K30" s="48">
        <f t="shared" si="1"/>
        <v>69.767441860465112</v>
      </c>
      <c r="L30" s="49" t="s">
        <v>47</v>
      </c>
      <c r="M30" s="55"/>
      <c r="O30" s="4"/>
    </row>
    <row r="31" spans="1:15" s="51" customFormat="1" ht="30" customHeight="1" x14ac:dyDescent="0.25">
      <c r="A31" s="40">
        <v>9</v>
      </c>
      <c r="B31" s="52">
        <v>78</v>
      </c>
      <c r="C31" s="42">
        <f>VLOOKUP(B31,[1]Список!$A$1:$F$551,2,0)</f>
        <v>10131028691</v>
      </c>
      <c r="D31" s="43" t="str">
        <f>VLOOKUP(B31,[1]Список!$A$1:$F$551,3,0)</f>
        <v>ЗЫБИН Артем</v>
      </c>
      <c r="E31" s="44">
        <f>VLOOKUP(B31,[1]Список!$A$1:$F$551,4,0)</f>
        <v>39747</v>
      </c>
      <c r="F31" s="42" t="str">
        <f>VLOOKUP(B31,[1]Список!$A$1:$F$551,5,0)</f>
        <v>КМС</v>
      </c>
      <c r="G31" s="42" t="str">
        <f>VLOOKUP(B31,[1]Список!$A$1:$F$551,6,0)</f>
        <v>Тульская область</v>
      </c>
      <c r="H31" s="53">
        <v>5.8923611111111122E-5</v>
      </c>
      <c r="I31" s="46">
        <f t="shared" si="0"/>
        <v>6.0613425925925907E-5</v>
      </c>
      <c r="J31" s="54">
        <v>1.1953703703703703E-4</v>
      </c>
      <c r="K31" s="48">
        <f t="shared" si="1"/>
        <v>69.713400464756006</v>
      </c>
      <c r="L31" s="49" t="s">
        <v>47</v>
      </c>
      <c r="M31" s="55"/>
      <c r="O31" s="4"/>
    </row>
    <row r="32" spans="1:15" s="51" customFormat="1" ht="30" customHeight="1" x14ac:dyDescent="0.25">
      <c r="A32" s="40">
        <v>10</v>
      </c>
      <c r="B32" s="52">
        <v>163</v>
      </c>
      <c r="C32" s="42" t="str">
        <f>VLOOKUP(B32,[1]Список!$A$1:$F$551,2,0)</f>
        <v>10101388222</v>
      </c>
      <c r="D32" s="43" t="str">
        <f>VLOOKUP(B32,[1]Список!$A$1:$F$551,3,0)</f>
        <v xml:space="preserve">СМИРНОВ Роман </v>
      </c>
      <c r="E32" s="44">
        <f>VLOOKUP(B32,[1]Список!$A$1:$F$551,4,0)</f>
        <v>39390</v>
      </c>
      <c r="F32" s="42" t="s">
        <v>56</v>
      </c>
      <c r="G32" s="42" t="str">
        <f>VLOOKUP(B32,[1]Список!$A$1:$F$551,6,0)</f>
        <v>Тульская область</v>
      </c>
      <c r="H32" s="53">
        <v>5.858796296296297E-5</v>
      </c>
      <c r="I32" s="46">
        <f t="shared" si="0"/>
        <v>6.1539351851851848E-5</v>
      </c>
      <c r="J32" s="54">
        <v>1.2012731481481481E-4</v>
      </c>
      <c r="K32" s="48">
        <f t="shared" si="1"/>
        <v>69.370844975431169</v>
      </c>
      <c r="L32" s="49" t="s">
        <v>47</v>
      </c>
      <c r="M32" s="55"/>
      <c r="O32" s="4"/>
    </row>
    <row r="33" spans="1:15" s="51" customFormat="1" ht="30" customHeight="1" x14ac:dyDescent="0.25">
      <c r="A33" s="40">
        <v>11</v>
      </c>
      <c r="B33" s="52">
        <v>52</v>
      </c>
      <c r="C33" s="42">
        <f>VLOOKUP(B33,[1]Список!$A$1:$F$551,2,0)</f>
        <v>10135578395</v>
      </c>
      <c r="D33" s="43" t="str">
        <f>VLOOKUP(B33,[1]Список!$A$1:$F$551,3,0)</f>
        <v>ПРОКОФЬЕВ Степан</v>
      </c>
      <c r="E33" s="44">
        <f>VLOOKUP(B33,[1]Список!$A$1:$F$551,4,0)</f>
        <v>39548</v>
      </c>
      <c r="F33" s="42" t="str">
        <f>VLOOKUP(B33,[1]Список!$A$1:$F$551,5,0)</f>
        <v>КМС</v>
      </c>
      <c r="G33" s="42" t="str">
        <f>VLOOKUP(B33,[1]Список!$A$1:$F$551,6,0)</f>
        <v>Москва</v>
      </c>
      <c r="H33" s="53">
        <v>5.9340277777777781E-5</v>
      </c>
      <c r="I33" s="46">
        <f t="shared" si="0"/>
        <v>6.1331018518518532E-5</v>
      </c>
      <c r="J33" s="54">
        <v>1.2067129629629631E-4</v>
      </c>
      <c r="K33" s="48">
        <f t="shared" si="1"/>
        <v>69.058123920966807</v>
      </c>
      <c r="L33" s="49" t="s">
        <v>47</v>
      </c>
      <c r="M33" s="55"/>
      <c r="O33" s="4"/>
    </row>
    <row r="34" spans="1:15" s="51" customFormat="1" ht="30" customHeight="1" x14ac:dyDescent="0.25">
      <c r="A34" s="40">
        <v>12</v>
      </c>
      <c r="B34" s="52">
        <v>14</v>
      </c>
      <c r="C34" s="42">
        <f>VLOOKUP(B34,[1]Список!$A$1:$F$551,2,0)</f>
        <v>10115982577</v>
      </c>
      <c r="D34" s="43" t="str">
        <f>VLOOKUP(B34,[1]Список!$A$1:$F$551,3,0)</f>
        <v>СЕРГЕЕВ Федор</v>
      </c>
      <c r="E34" s="44">
        <f>VLOOKUP(B34,[1]Список!$A$1:$F$551,4,0)</f>
        <v>39313</v>
      </c>
      <c r="F34" s="42" t="str">
        <f>VLOOKUP(B34,[1]Список!$A$1:$F$551,5,0)</f>
        <v>КМС</v>
      </c>
      <c r="G34" s="42" t="str">
        <f>VLOOKUP(B34,[1]Список!$A$1:$F$551,6,0)</f>
        <v>Москва</v>
      </c>
      <c r="H34" s="53">
        <v>5.9166666666666671E-5</v>
      </c>
      <c r="I34" s="46">
        <f t="shared" si="0"/>
        <v>6.1574074074074081E-5</v>
      </c>
      <c r="J34" s="54">
        <v>1.2074074074074074E-4</v>
      </c>
      <c r="K34" s="48">
        <f t="shared" si="1"/>
        <v>69.018404907975466</v>
      </c>
      <c r="L34" s="56" t="s">
        <v>47</v>
      </c>
      <c r="M34" s="55"/>
    </row>
    <row r="35" spans="1:15" s="51" customFormat="1" ht="30" customHeight="1" x14ac:dyDescent="0.25">
      <c r="A35" s="40">
        <v>13</v>
      </c>
      <c r="B35" s="52">
        <v>96</v>
      </c>
      <c r="C35" s="42">
        <f>VLOOKUP(B35,[1]Список!$A$1:$F$551,2,0)</f>
        <v>10142216936</v>
      </c>
      <c r="D35" s="43" t="str">
        <f>VLOOKUP(B35,[1]Список!$A$1:$F$551,3,0)</f>
        <v>МОКЕЕВ Захар</v>
      </c>
      <c r="E35" s="44">
        <f>VLOOKUP(B35,[1]Список!$A$1:$F$551,4,0)</f>
        <v>39466</v>
      </c>
      <c r="F35" s="42" t="str">
        <f>VLOOKUP(B35,[1]Список!$A$1:$F$551,5,0)</f>
        <v>КМС</v>
      </c>
      <c r="G35" s="42" t="str">
        <f>VLOOKUP(B35,[1]Список!$A$1:$F$551,6,0)</f>
        <v>Санкт-Петербург</v>
      </c>
      <c r="H35" s="53">
        <v>5.9756944444444446E-5</v>
      </c>
      <c r="I35" s="46">
        <f t="shared" si="0"/>
        <v>6.1412037037037026E-5</v>
      </c>
      <c r="J35" s="54">
        <v>1.2116898148148147E-4</v>
      </c>
      <c r="K35" s="48">
        <f t="shared" si="1"/>
        <v>68.774477027414278</v>
      </c>
      <c r="L35" s="56" t="s">
        <v>47</v>
      </c>
      <c r="M35" s="55"/>
    </row>
    <row r="36" spans="1:15" s="51" customFormat="1" ht="30" customHeight="1" x14ac:dyDescent="0.25">
      <c r="A36" s="40">
        <v>14</v>
      </c>
      <c r="B36" s="52">
        <v>99</v>
      </c>
      <c r="C36" s="42">
        <f>VLOOKUP(B36,[1]Список!$A$1:$F$551,2,0)</f>
        <v>10133902723</v>
      </c>
      <c r="D36" s="43" t="str">
        <f>VLOOKUP(B36,[1]Список!$A$1:$F$551,3,0)</f>
        <v>ПУШКАРЕВ Ярослав</v>
      </c>
      <c r="E36" s="44">
        <f>VLOOKUP(B36,[1]Список!$A$1:$F$551,4,0)</f>
        <v>39552</v>
      </c>
      <c r="F36" s="42" t="str">
        <f>VLOOKUP(B36,[1]Список!$A$1:$F$551,5,0)</f>
        <v>КМС</v>
      </c>
      <c r="G36" s="42" t="str">
        <f>VLOOKUP(B36,[1]Список!$A$1:$F$551,6,0)</f>
        <v>Санкт-Петербург</v>
      </c>
      <c r="H36" s="53">
        <v>6.0185185185185194E-5</v>
      </c>
      <c r="I36" s="46">
        <f t="shared" si="0"/>
        <v>6.1087962962962957E-5</v>
      </c>
      <c r="J36" s="54">
        <v>1.2127314814814814E-4</v>
      </c>
      <c r="K36" s="48">
        <f t="shared" si="1"/>
        <v>68.715403702996753</v>
      </c>
      <c r="L36" s="56" t="s">
        <v>47</v>
      </c>
      <c r="M36" s="55"/>
    </row>
    <row r="37" spans="1:15" s="51" customFormat="1" ht="30" customHeight="1" x14ac:dyDescent="0.25">
      <c r="A37" s="40">
        <v>15</v>
      </c>
      <c r="B37" s="52">
        <v>15</v>
      </c>
      <c r="C37" s="42">
        <f>VLOOKUP(B37,[1]Список!$A$1:$F$551,2,0)</f>
        <v>10139061608</v>
      </c>
      <c r="D37" s="43" t="str">
        <f>VLOOKUP(B37,[1]Список!$A$1:$F$551,3,0)</f>
        <v>СОКОЛОВСКИЙ Кирилл</v>
      </c>
      <c r="E37" s="44">
        <f>VLOOKUP(B37,[1]Список!$A$1:$F$551,4,0)</f>
        <v>39562</v>
      </c>
      <c r="F37" s="42" t="str">
        <f>VLOOKUP(B37,[1]Список!$A$1:$F$551,5,0)</f>
        <v>КМС</v>
      </c>
      <c r="G37" s="42" t="str">
        <f>VLOOKUP(B37,[1]Список!$A$1:$F$551,6,0)</f>
        <v>Москва</v>
      </c>
      <c r="H37" s="53">
        <v>5.9884259259259261E-5</v>
      </c>
      <c r="I37" s="46">
        <f t="shared" si="0"/>
        <v>6.1562499999999985E-5</v>
      </c>
      <c r="J37" s="54">
        <v>1.2144675925925925E-4</v>
      </c>
      <c r="K37" s="48">
        <f t="shared" si="1"/>
        <v>68.617173353664356</v>
      </c>
      <c r="L37" s="56" t="s">
        <v>47</v>
      </c>
      <c r="M37" s="55"/>
    </row>
    <row r="38" spans="1:15" s="51" customFormat="1" ht="30" customHeight="1" x14ac:dyDescent="0.25">
      <c r="A38" s="40">
        <v>16</v>
      </c>
      <c r="B38" s="52">
        <v>69</v>
      </c>
      <c r="C38" s="42">
        <f>VLOOKUP(B38,[1]Список!$A$1:$F$551,2,0)</f>
        <v>10112680941</v>
      </c>
      <c r="D38" s="43" t="str">
        <f>VLOOKUP(B38,[1]Список!$A$1:$F$551,3,0)</f>
        <v>ГРИГОРЬЕВ Сократ</v>
      </c>
      <c r="E38" s="44">
        <f>VLOOKUP(B38,[1]Список!$A$1:$F$551,4,0)</f>
        <v>39226</v>
      </c>
      <c r="F38" s="42" t="str">
        <f>VLOOKUP(B38,[1]Список!$A$1:$F$551,5,0)</f>
        <v>КМС</v>
      </c>
      <c r="G38" s="42" t="str">
        <f>VLOOKUP(B38,[1]Список!$A$1:$F$551,6,0)</f>
        <v>Москва</v>
      </c>
      <c r="H38" s="53">
        <v>5.9710648148148145E-5</v>
      </c>
      <c r="I38" s="46">
        <f t="shared" si="0"/>
        <v>6.2094907407407425E-5</v>
      </c>
      <c r="J38" s="54">
        <v>1.2180555555555557E-4</v>
      </c>
      <c r="K38" s="48">
        <f t="shared" si="1"/>
        <v>68.415051311288479</v>
      </c>
      <c r="L38" s="56" t="s">
        <v>47</v>
      </c>
      <c r="M38" s="55"/>
    </row>
    <row r="39" spans="1:15" s="51" customFormat="1" ht="30" customHeight="1" x14ac:dyDescent="0.25">
      <c r="A39" s="40">
        <v>17</v>
      </c>
      <c r="B39" s="52">
        <v>102</v>
      </c>
      <c r="C39" s="42">
        <f>VLOOKUP(B39,[1]Список!$A$1:$F$551,2,0)</f>
        <v>10129677664</v>
      </c>
      <c r="D39" s="43" t="str">
        <f>VLOOKUP(B39,[1]Список!$A$1:$F$551,3,0)</f>
        <v>КУНИН Андрей</v>
      </c>
      <c r="E39" s="44">
        <f>VLOOKUP(B39,[1]Список!$A$1:$F$551,4,0)</f>
        <v>39402</v>
      </c>
      <c r="F39" s="42" t="str">
        <f>VLOOKUP(B39,[1]Список!$A$1:$F$551,5,0)</f>
        <v>КМС</v>
      </c>
      <c r="G39" s="42" t="str">
        <f>VLOOKUP(B39,[1]Список!$A$1:$F$551,6,0)</f>
        <v>Санкт-Петербург</v>
      </c>
      <c r="H39" s="53">
        <v>5.9861111111111111E-5</v>
      </c>
      <c r="I39" s="46">
        <f t="shared" si="0"/>
        <v>6.2152777777777781E-5</v>
      </c>
      <c r="J39" s="54">
        <v>1.2201388888888889E-4</v>
      </c>
      <c r="K39" s="48">
        <f t="shared" si="1"/>
        <v>68.298235628912934</v>
      </c>
      <c r="L39" s="56" t="s">
        <v>47</v>
      </c>
      <c r="M39" s="55"/>
    </row>
    <row r="40" spans="1:15" s="51" customFormat="1" ht="30" customHeight="1" x14ac:dyDescent="0.25">
      <c r="A40" s="40">
        <v>18</v>
      </c>
      <c r="B40" s="52">
        <v>16</v>
      </c>
      <c r="C40" s="42">
        <f>VLOOKUP(B40,[1]Список!$A$1:$F$551,2,0)</f>
        <v>10132956163</v>
      </c>
      <c r="D40" s="43" t="str">
        <f>VLOOKUP(B40,[1]Список!$A$1:$F$551,3,0)</f>
        <v>САВОСТИКОВ Никита</v>
      </c>
      <c r="E40" s="44">
        <f>VLOOKUP(B40,[1]Список!$A$1:$F$551,4,0)</f>
        <v>39675</v>
      </c>
      <c r="F40" s="42" t="str">
        <f>VLOOKUP(B40,[1]Список!$A$1:$F$551,5,0)</f>
        <v>КМС</v>
      </c>
      <c r="G40" s="42" t="str">
        <f>VLOOKUP(B40,[1]Список!$A$1:$F$551,6,0)</f>
        <v>Москва</v>
      </c>
      <c r="H40" s="53">
        <v>6.0613425925925928E-5</v>
      </c>
      <c r="I40" s="46">
        <f t="shared" si="0"/>
        <v>6.1736111111111122E-5</v>
      </c>
      <c r="J40" s="54">
        <v>1.2234953703703705E-4</v>
      </c>
      <c r="K40" s="48">
        <f t="shared" si="1"/>
        <v>68.110869359568625</v>
      </c>
      <c r="L40" s="56" t="s">
        <v>47</v>
      </c>
      <c r="M40" s="55"/>
    </row>
    <row r="41" spans="1:15" s="51" customFormat="1" ht="30" customHeight="1" x14ac:dyDescent="0.25">
      <c r="A41" s="40">
        <v>19</v>
      </c>
      <c r="B41" s="52">
        <v>67</v>
      </c>
      <c r="C41" s="42">
        <f>VLOOKUP(B41,[1]Список!$A$1:$F$551,2,0)</f>
        <v>10104081990</v>
      </c>
      <c r="D41" s="43" t="str">
        <f>VLOOKUP(B41,[1]Список!$A$1:$F$551,3,0)</f>
        <v>МАСТЮГИН Максим</v>
      </c>
      <c r="E41" s="44">
        <f>VLOOKUP(B41,[1]Список!$A$1:$F$551,4,0)</f>
        <v>39148</v>
      </c>
      <c r="F41" s="42" t="str">
        <f>VLOOKUP(B41,[1]Список!$A$1:$F$551,5,0)</f>
        <v>КМС</v>
      </c>
      <c r="G41" s="42" t="str">
        <f>VLOOKUP(B41,[1]Список!$A$1:$F$551,6,0)</f>
        <v>Москва</v>
      </c>
      <c r="H41" s="53">
        <v>5.9768518518518515E-5</v>
      </c>
      <c r="I41" s="46">
        <f t="shared" si="0"/>
        <v>6.2708333333333344E-5</v>
      </c>
      <c r="J41" s="54">
        <v>1.2247685185185186E-4</v>
      </c>
      <c r="K41" s="48">
        <f t="shared" si="1"/>
        <v>68.040068040068036</v>
      </c>
      <c r="L41" s="56" t="s">
        <v>47</v>
      </c>
      <c r="M41" s="55"/>
    </row>
    <row r="42" spans="1:15" s="51" customFormat="1" ht="30" customHeight="1" x14ac:dyDescent="0.25">
      <c r="A42" s="40">
        <v>20</v>
      </c>
      <c r="B42" s="52">
        <v>18</v>
      </c>
      <c r="C42" s="42">
        <f>VLOOKUP(B42,[1]Список!$A$1:$F$551,2,0)</f>
        <v>10151073541</v>
      </c>
      <c r="D42" s="43" t="str">
        <f>VLOOKUP(B42,[1]Список!$A$1:$F$551,3,0)</f>
        <v>СЕРДЮКОВ Тимофей</v>
      </c>
      <c r="E42" s="44">
        <f>VLOOKUP(B42,[1]Список!$A$1:$F$551,4,0)</f>
        <v>39298</v>
      </c>
      <c r="F42" s="42" t="str">
        <f>VLOOKUP(B42,[1]Список!$A$1:$F$551,5,0)</f>
        <v>КМС</v>
      </c>
      <c r="G42" s="42" t="str">
        <f>VLOOKUP(B42,[1]Список!$A$1:$F$551,6,0)</f>
        <v>Москва</v>
      </c>
      <c r="H42" s="53">
        <v>6.0393518518518516E-5</v>
      </c>
      <c r="I42" s="46">
        <f t="shared" si="0"/>
        <v>6.2407407407407398E-5</v>
      </c>
      <c r="J42" s="54">
        <v>1.2280092592592591E-4</v>
      </c>
      <c r="K42" s="48">
        <f t="shared" si="1"/>
        <v>67.860508953817174</v>
      </c>
      <c r="L42" s="56" t="s">
        <v>47</v>
      </c>
      <c r="M42" s="55"/>
    </row>
    <row r="43" spans="1:15" s="51" customFormat="1" ht="30" customHeight="1" x14ac:dyDescent="0.25">
      <c r="A43" s="40">
        <v>21</v>
      </c>
      <c r="B43" s="52">
        <v>79</v>
      </c>
      <c r="C43" s="42">
        <f>VLOOKUP(B43,[1]Список!$A$1:$F$551,2,0)</f>
        <v>10132853810</v>
      </c>
      <c r="D43" s="43" t="str">
        <f>VLOOKUP(B43,[1]Список!$A$1:$F$551,3,0)</f>
        <v>НИКИШИН Александр</v>
      </c>
      <c r="E43" s="44">
        <f>VLOOKUP(B43,[1]Список!$A$1:$F$551,4,0)</f>
        <v>39671</v>
      </c>
      <c r="F43" s="42" t="str">
        <f>VLOOKUP(B43,[1]Список!$A$1:$F$551,5,0)</f>
        <v>КМС</v>
      </c>
      <c r="G43" s="42" t="str">
        <f>VLOOKUP(B43,[1]Список!$A$1:$F$551,6,0)</f>
        <v>Тульская область</v>
      </c>
      <c r="H43" s="53">
        <v>6.0173611111111105E-5</v>
      </c>
      <c r="I43" s="46">
        <f t="shared" si="0"/>
        <v>6.2974537037037057E-5</v>
      </c>
      <c r="J43" s="54">
        <v>1.2314814814814816E-4</v>
      </c>
      <c r="K43" s="48">
        <f t="shared" si="1"/>
        <v>67.669172932330824</v>
      </c>
      <c r="L43" s="56" t="s">
        <v>47</v>
      </c>
      <c r="M43" s="55"/>
    </row>
    <row r="44" spans="1:15" s="51" customFormat="1" ht="30" customHeight="1" x14ac:dyDescent="0.25">
      <c r="A44" s="40">
        <v>22</v>
      </c>
      <c r="B44" s="52">
        <v>86</v>
      </c>
      <c r="C44" s="42">
        <f>VLOOKUP(B44,[1]Список!$A$1:$F$551,2,0)</f>
        <v>10115647222</v>
      </c>
      <c r="D44" s="43" t="str">
        <f>VLOOKUP(B44,[1]Список!$A$1:$F$551,3,0)</f>
        <v xml:space="preserve">КОНДРАТЬЕВ Михаил </v>
      </c>
      <c r="E44" s="44">
        <f>VLOOKUP(B44,[1]Список!$A$1:$F$551,4,0)</f>
        <v>39463</v>
      </c>
      <c r="F44" s="42" t="str">
        <f>VLOOKUP(B44,[1]Список!$A$1:$F$551,5,0)</f>
        <v>КМС</v>
      </c>
      <c r="G44" s="42" t="str">
        <f>VLOOKUP(B44,[1]Список!$A$1:$F$551,6,0)</f>
        <v>Московская область</v>
      </c>
      <c r="H44" s="53">
        <v>6.1446759259259259E-5</v>
      </c>
      <c r="I44" s="46">
        <f t="shared" si="0"/>
        <v>6.3113425925925948E-5</v>
      </c>
      <c r="J44" s="54">
        <v>1.2456018518518521E-4</v>
      </c>
      <c r="K44" s="48">
        <f t="shared" si="1"/>
        <v>66.902062813603422</v>
      </c>
      <c r="L44" s="56" t="s">
        <v>47</v>
      </c>
      <c r="M44" s="55"/>
    </row>
    <row r="45" spans="1:15" s="51" customFormat="1" ht="30" customHeight="1" x14ac:dyDescent="0.25">
      <c r="A45" s="40">
        <v>23</v>
      </c>
      <c r="B45" s="52">
        <v>66</v>
      </c>
      <c r="C45" s="42">
        <f>VLOOKUP(B45,[1]Список!$A$1:$F$551,2,0)</f>
        <v>10123421871</v>
      </c>
      <c r="D45" s="43" t="str">
        <f>VLOOKUP(B45,[1]Список!$A$1:$F$551,3,0)</f>
        <v>БОГОМОЛОВ Кирилл</v>
      </c>
      <c r="E45" s="44">
        <f>VLOOKUP(B45,[1]Список!$A$1:$F$551,4,0)</f>
        <v>39107</v>
      </c>
      <c r="F45" s="42" t="str">
        <f>VLOOKUP(B45,[1]Список!$A$1:$F$551,5,0)</f>
        <v>КМС</v>
      </c>
      <c r="G45" s="42" t="str">
        <f>VLOOKUP(B45,[1]Список!$A$1:$F$551,6,0)</f>
        <v>Москва</v>
      </c>
      <c r="H45" s="53">
        <v>6.189814814814815E-5</v>
      </c>
      <c r="I45" s="46">
        <f t="shared" si="0"/>
        <v>6.4224537037037047E-5</v>
      </c>
      <c r="J45" s="54">
        <v>1.261226851851852E-4</v>
      </c>
      <c r="K45" s="48">
        <f t="shared" si="1"/>
        <v>66.073231164540687</v>
      </c>
      <c r="L45" s="56" t="s">
        <v>47</v>
      </c>
      <c r="M45" s="55"/>
    </row>
    <row r="46" spans="1:15" s="51" customFormat="1" ht="30" customHeight="1" x14ac:dyDescent="0.25">
      <c r="A46" s="40">
        <v>24</v>
      </c>
      <c r="B46" s="52">
        <v>62</v>
      </c>
      <c r="C46" s="42">
        <f>VLOOKUP(B46,[1]Список!$A$1:$F$551,2,0)</f>
        <v>10130112447</v>
      </c>
      <c r="D46" s="43" t="str">
        <f>VLOOKUP(B46,[1]Список!$A$1:$F$551,3,0)</f>
        <v>КУРТАКОВ Владимир</v>
      </c>
      <c r="E46" s="44">
        <f>VLOOKUP(B46,[1]Список!$A$1:$F$551,4,0)</f>
        <v>40267</v>
      </c>
      <c r="F46" s="42" t="s">
        <v>56</v>
      </c>
      <c r="G46" s="42" t="str">
        <f>VLOOKUP(B46,[1]Список!$A$1:$F$551,6,0)</f>
        <v>Москва</v>
      </c>
      <c r="H46" s="53">
        <v>6.2800925925925934E-5</v>
      </c>
      <c r="I46" s="46">
        <f t="shared" si="0"/>
        <v>6.4398148148148157E-5</v>
      </c>
      <c r="J46" s="54">
        <v>1.2719907407407409E-4</v>
      </c>
      <c r="K46" s="48">
        <f t="shared" si="1"/>
        <v>65.514103730664232</v>
      </c>
      <c r="L46" s="56" t="s">
        <v>47</v>
      </c>
      <c r="M46" s="55"/>
    </row>
    <row r="47" spans="1:15" s="51" customFormat="1" ht="30" customHeight="1" x14ac:dyDescent="0.25">
      <c r="A47" s="40">
        <v>25</v>
      </c>
      <c r="B47" s="52">
        <v>58</v>
      </c>
      <c r="C47" s="42" t="str">
        <f>VLOOKUP(B47,[1]Список!$A$1:$F$551,2,0)</f>
        <v>дог.49533</v>
      </c>
      <c r="D47" s="43" t="str">
        <f>VLOOKUP(B47,[1]Список!$A$1:$F$551,3,0)</f>
        <v>СИТДИКОВ Амир</v>
      </c>
      <c r="E47" s="44">
        <f>VLOOKUP(B47,[1]Список!$A$1:$F$551,4,0)</f>
        <v>39858</v>
      </c>
      <c r="F47" s="42" t="str">
        <f>VLOOKUP(B47,[1]Список!$A$1:$F$551,5,0)</f>
        <v>КМС</v>
      </c>
      <c r="G47" s="42" t="str">
        <f>VLOOKUP(B47,[1]Список!$A$1:$F$551,6,0)</f>
        <v>Москва</v>
      </c>
      <c r="H47" s="53">
        <v>6.370370370370369E-5</v>
      </c>
      <c r="I47" s="46">
        <f t="shared" si="0"/>
        <v>6.3576388888888908E-5</v>
      </c>
      <c r="J47" s="54">
        <v>1.272800925925926E-4</v>
      </c>
      <c r="K47" s="48">
        <f t="shared" si="1"/>
        <v>65.47240156406292</v>
      </c>
      <c r="L47" s="56" t="s">
        <v>47</v>
      </c>
      <c r="M47" s="55"/>
    </row>
    <row r="48" spans="1:15" s="51" customFormat="1" ht="30" customHeight="1" x14ac:dyDescent="0.25">
      <c r="A48" s="40">
        <v>26</v>
      </c>
      <c r="B48" s="52">
        <v>71</v>
      </c>
      <c r="C48" s="42" t="str">
        <f>VLOOKUP(B48,[1]Список!$A$1:$F$551,2,0)</f>
        <v>дог.49562</v>
      </c>
      <c r="D48" s="43" t="str">
        <f>VLOOKUP(B48,[1]Список!$A$1:$F$551,3,0)</f>
        <v>ЛАПШИН Никита</v>
      </c>
      <c r="E48" s="44">
        <f>VLOOKUP(B48,[1]Список!$A$1:$F$551,4,0)</f>
        <v>39249</v>
      </c>
      <c r="F48" s="42" t="s">
        <v>57</v>
      </c>
      <c r="G48" s="42" t="str">
        <f>VLOOKUP(B48,[1]Список!$A$1:$F$551,6,0)</f>
        <v>Москва</v>
      </c>
      <c r="H48" s="53">
        <v>6.2245370370370371E-5</v>
      </c>
      <c r="I48" s="46">
        <f t="shared" si="0"/>
        <v>6.553240740740742E-5</v>
      </c>
      <c r="J48" s="54">
        <v>1.2777777777777779E-4</v>
      </c>
      <c r="K48" s="48">
        <f t="shared" si="1"/>
        <v>65.217391304347814</v>
      </c>
      <c r="L48" s="56" t="s">
        <v>56</v>
      </c>
      <c r="M48" s="55"/>
    </row>
    <row r="49" spans="1:13" s="51" customFormat="1" ht="30" customHeight="1" x14ac:dyDescent="0.25">
      <c r="A49" s="40">
        <v>27</v>
      </c>
      <c r="B49" s="52">
        <v>100</v>
      </c>
      <c r="C49" s="42">
        <f>VLOOKUP(B49,[1]Список!$A$1:$F$551,2,0)</f>
        <v>10132137121</v>
      </c>
      <c r="D49" s="43" t="str">
        <f>VLOOKUP(B49,[1]Список!$A$1:$F$551,3,0)</f>
        <v>ГИЧКИН Артем</v>
      </c>
      <c r="E49" s="44">
        <f>VLOOKUP(B49,[1]Список!$A$1:$F$551,4,0)</f>
        <v>39697</v>
      </c>
      <c r="F49" s="42" t="str">
        <f>VLOOKUP(B49,[1]Список!$A$1:$F$551,5,0)</f>
        <v>КМС</v>
      </c>
      <c r="G49" s="42" t="str">
        <f>VLOOKUP(B49,[1]Список!$A$1:$F$551,6,0)</f>
        <v>Санкт-Петербург</v>
      </c>
      <c r="H49" s="53">
        <v>6.285879629629629E-5</v>
      </c>
      <c r="I49" s="46">
        <f t="shared" si="0"/>
        <v>6.5462962962962968E-5</v>
      </c>
      <c r="J49" s="54">
        <v>1.2832175925925926E-4</v>
      </c>
      <c r="K49" s="48">
        <f t="shared" si="1"/>
        <v>64.940921800306668</v>
      </c>
      <c r="L49" s="56" t="s">
        <v>56</v>
      </c>
      <c r="M49" s="55"/>
    </row>
    <row r="50" spans="1:13" s="51" customFormat="1" ht="30" customHeight="1" x14ac:dyDescent="0.25">
      <c r="A50" s="40">
        <v>28</v>
      </c>
      <c r="B50" s="52">
        <v>53</v>
      </c>
      <c r="C50" s="42">
        <f>VLOOKUP(B50,[1]Список!$A$1:$F$551,2,0)</f>
        <v>10139215996</v>
      </c>
      <c r="D50" s="43" t="str">
        <f>VLOOKUP(B50,[1]Список!$A$1:$F$551,3,0)</f>
        <v>ЗАКУСКИН Андрей</v>
      </c>
      <c r="E50" s="44">
        <f>VLOOKUP(B50,[1]Список!$A$1:$F$551,4,0)</f>
        <v>39552</v>
      </c>
      <c r="F50" s="42" t="s">
        <v>56</v>
      </c>
      <c r="G50" s="42" t="str">
        <f>VLOOKUP(B50,[1]Список!$A$1:$F$551,6,0)</f>
        <v>Москва</v>
      </c>
      <c r="H50" s="53">
        <v>6.2638888888888892E-5</v>
      </c>
      <c r="I50" s="46">
        <f t="shared" si="0"/>
        <v>6.5787037037037037E-5</v>
      </c>
      <c r="J50" s="54">
        <v>1.2842592592592593E-4</v>
      </c>
      <c r="K50" s="48">
        <f t="shared" si="1"/>
        <v>64.888248017303539</v>
      </c>
      <c r="L50" s="56" t="s">
        <v>56</v>
      </c>
      <c r="M50" s="55"/>
    </row>
    <row r="51" spans="1:13" s="51" customFormat="1" ht="30" customHeight="1" x14ac:dyDescent="0.25">
      <c r="A51" s="40">
        <v>29</v>
      </c>
      <c r="B51" s="52">
        <v>45</v>
      </c>
      <c r="C51" s="42">
        <f>VLOOKUP(B51,[1]Список!$A$1:$F$551,2,0)</f>
        <v>10104083913</v>
      </c>
      <c r="D51" s="43" t="str">
        <f>VLOOKUP(B51,[1]Список!$A$1:$F$551,3,0)</f>
        <v>ВЫСОКОСОВ Александр</v>
      </c>
      <c r="E51" s="44">
        <f>VLOOKUP(B51,[1]Список!$A$1:$F$551,4,0)</f>
        <v>39116</v>
      </c>
      <c r="F51" s="42" t="str">
        <f>VLOOKUP(B51,[1]Список!$A$1:$F$551,5,0)</f>
        <v>КМС</v>
      </c>
      <c r="G51" s="42" t="str">
        <f>VLOOKUP(B51,[1]Список!$A$1:$F$551,6,0)</f>
        <v>Москва</v>
      </c>
      <c r="H51" s="53">
        <v>6.2349537037037042E-5</v>
      </c>
      <c r="I51" s="46">
        <f t="shared" si="0"/>
        <v>6.6203703703703696E-5</v>
      </c>
      <c r="J51" s="54">
        <v>1.2855324074074074E-4</v>
      </c>
      <c r="K51" s="48">
        <f t="shared" si="1"/>
        <v>64.823984874403536</v>
      </c>
      <c r="L51" s="56" t="s">
        <v>56</v>
      </c>
      <c r="M51" s="55"/>
    </row>
    <row r="52" spans="1:13" s="51" customFormat="1" ht="30" customHeight="1" x14ac:dyDescent="0.25">
      <c r="A52" s="40">
        <v>30</v>
      </c>
      <c r="B52" s="52">
        <v>20</v>
      </c>
      <c r="C52" s="42">
        <f>VLOOKUP(B52,[1]Список!$A$1:$F$551,2,0)</f>
        <v>10152110128</v>
      </c>
      <c r="D52" s="43" t="str">
        <f>VLOOKUP(B52,[1]Список!$A$1:$F$551,3,0)</f>
        <v>ЗАХАРОВ Илья</v>
      </c>
      <c r="E52" s="44">
        <f>VLOOKUP(B52,[1]Список!$A$1:$F$551,4,0)</f>
        <v>39780</v>
      </c>
      <c r="F52" s="42" t="s">
        <v>57</v>
      </c>
      <c r="G52" s="42" t="str">
        <f>VLOOKUP(B52,[1]Список!$A$1:$F$551,6,0)</f>
        <v>Москва</v>
      </c>
      <c r="H52" s="53">
        <v>6.2430555555555563E-5</v>
      </c>
      <c r="I52" s="46">
        <f t="shared" si="0"/>
        <v>6.6168981481481477E-5</v>
      </c>
      <c r="J52" s="54">
        <v>1.2859953703703704E-4</v>
      </c>
      <c r="K52" s="48">
        <f t="shared" si="1"/>
        <v>64.800648006480074</v>
      </c>
      <c r="L52" s="56" t="s">
        <v>56</v>
      </c>
      <c r="M52" s="55"/>
    </row>
    <row r="53" spans="1:13" s="51" customFormat="1" ht="30" customHeight="1" x14ac:dyDescent="0.25">
      <c r="A53" s="40">
        <v>31</v>
      </c>
      <c r="B53" s="52">
        <v>19</v>
      </c>
      <c r="C53" s="42">
        <f>VLOOKUP(B53,[1]Список!$A$1:$F$551,2,0)</f>
        <v>10144368518</v>
      </c>
      <c r="D53" s="43" t="str">
        <f>VLOOKUP(B53,[1]Список!$A$1:$F$551,3,0)</f>
        <v>ВОЛКОВ Михаил</v>
      </c>
      <c r="E53" s="44">
        <f>VLOOKUP(B53,[1]Список!$A$1:$F$551,4,0)</f>
        <v>39253</v>
      </c>
      <c r="F53" s="42" t="str">
        <f>VLOOKUP(B53,[1]Список!$A$1:$F$551,5,0)</f>
        <v>КМС</v>
      </c>
      <c r="G53" s="42" t="str">
        <f>VLOOKUP(B53,[1]Список!$A$1:$F$551,6,0)</f>
        <v>Москва</v>
      </c>
      <c r="H53" s="53">
        <v>6.2754629629629632E-5</v>
      </c>
      <c r="I53" s="46">
        <f t="shared" si="0"/>
        <v>6.5879629629629613E-5</v>
      </c>
      <c r="J53" s="54">
        <v>1.2863425925925925E-4</v>
      </c>
      <c r="K53" s="48">
        <f t="shared" si="1"/>
        <v>64.783156379341378</v>
      </c>
      <c r="L53" s="56" t="s">
        <v>56</v>
      </c>
      <c r="M53" s="55"/>
    </row>
    <row r="54" spans="1:13" s="51" customFormat="1" ht="30" customHeight="1" x14ac:dyDescent="0.25">
      <c r="A54" s="40">
        <v>32</v>
      </c>
      <c r="B54" s="52">
        <v>17</v>
      </c>
      <c r="C54" s="42">
        <f>VLOOKUP(B54,[1]Список!$A$1:$F$551,2,0)</f>
        <v>10135838073</v>
      </c>
      <c r="D54" s="43" t="str">
        <f>VLOOKUP(B54,[1]Список!$A$1:$F$551,3,0)</f>
        <v>ОСТРИЦОВ Ратмир</v>
      </c>
      <c r="E54" s="44">
        <f>VLOOKUP(B54,[1]Список!$A$1:$F$551,4,0)</f>
        <v>39723</v>
      </c>
      <c r="F54" s="42" t="str">
        <f>VLOOKUP(B54,[1]Список!$A$1:$F$551,5,0)</f>
        <v>КМС</v>
      </c>
      <c r="G54" s="42" t="str">
        <f>VLOOKUP(B54,[1]Список!$A$1:$F$551,6,0)</f>
        <v>Москва</v>
      </c>
      <c r="H54" s="53">
        <v>6.3460648148148141E-5</v>
      </c>
      <c r="I54" s="46">
        <f t="shared" si="0"/>
        <v>6.5949074074074079E-5</v>
      </c>
      <c r="J54" s="54">
        <v>1.2940972222222222E-4</v>
      </c>
      <c r="K54" s="48">
        <f t="shared" si="1"/>
        <v>64.394955728467934</v>
      </c>
      <c r="L54" s="56" t="s">
        <v>56</v>
      </c>
      <c r="M54" s="55"/>
    </row>
    <row r="55" spans="1:13" s="51" customFormat="1" ht="30" customHeight="1" x14ac:dyDescent="0.25">
      <c r="A55" s="40">
        <v>33</v>
      </c>
      <c r="B55" s="52">
        <v>64</v>
      </c>
      <c r="C55" s="42">
        <f>VLOOKUP(B55,[1]Список!$A$1:$F$551,2,0)</f>
        <v>10142405276</v>
      </c>
      <c r="D55" s="43" t="str">
        <f>VLOOKUP(B55,[1]Список!$A$1:$F$551,3,0)</f>
        <v>ГОРБЫЛЕВ Егор</v>
      </c>
      <c r="E55" s="44">
        <f>VLOOKUP(B55,[1]Список!$A$1:$F$551,4,0)</f>
        <v>40297</v>
      </c>
      <c r="F55" s="42" t="s">
        <v>56</v>
      </c>
      <c r="G55" s="42" t="str">
        <f>VLOOKUP(B55,[1]Список!$A$1:$F$551,6,0)</f>
        <v>Москва</v>
      </c>
      <c r="H55" s="53">
        <v>6.3425925925925935E-5</v>
      </c>
      <c r="I55" s="46">
        <f t="shared" si="0"/>
        <v>6.6053240740740723E-5</v>
      </c>
      <c r="J55" s="54">
        <v>1.2947916666666666E-4</v>
      </c>
      <c r="K55" s="48">
        <f t="shared" si="1"/>
        <v>64.360418342719228</v>
      </c>
      <c r="L55" s="56" t="s">
        <v>56</v>
      </c>
      <c r="M55" s="55"/>
    </row>
    <row r="56" spans="1:13" s="51" customFormat="1" ht="30" customHeight="1" x14ac:dyDescent="0.25">
      <c r="A56" s="40">
        <v>34</v>
      </c>
      <c r="B56" s="52">
        <v>63</v>
      </c>
      <c r="C56" s="42">
        <f>VLOOKUP(B56,[1]Список!$A$1:$F$551,2,0)</f>
        <v>10138211947</v>
      </c>
      <c r="D56" s="43" t="str">
        <f>VLOOKUP(B56,[1]Список!$A$1:$F$551,3,0)</f>
        <v>КУДЕНКО Глеб</v>
      </c>
      <c r="E56" s="44">
        <f>VLOOKUP(B56,[1]Список!$A$1:$F$551,4,0)</f>
        <v>40270</v>
      </c>
      <c r="F56" s="42" t="s">
        <v>56</v>
      </c>
      <c r="G56" s="42" t="str">
        <f>VLOOKUP(B56,[1]Список!$A$1:$F$551,6,0)</f>
        <v>Москва</v>
      </c>
      <c r="H56" s="53">
        <v>6.3854166666666662E-5</v>
      </c>
      <c r="I56" s="46">
        <f t="shared" si="0"/>
        <v>6.57638888888889E-5</v>
      </c>
      <c r="J56" s="54">
        <v>1.2961805555555556E-4</v>
      </c>
      <c r="K56" s="48">
        <f t="shared" si="1"/>
        <v>64.291454594160186</v>
      </c>
      <c r="L56" s="56" t="s">
        <v>56</v>
      </c>
      <c r="M56" s="55"/>
    </row>
    <row r="57" spans="1:13" s="51" customFormat="1" ht="30" customHeight="1" x14ac:dyDescent="0.25">
      <c r="A57" s="40">
        <v>35</v>
      </c>
      <c r="B57" s="52">
        <v>21</v>
      </c>
      <c r="C57" s="42">
        <f>VLOOKUP(B57,[1]Список!$A$1:$F$551,2,0)</f>
        <v>10152043339</v>
      </c>
      <c r="D57" s="43" t="str">
        <f>VLOOKUP(B57,[1]Список!$A$1:$F$551,3,0)</f>
        <v>СМОЛЯК Ярослав</v>
      </c>
      <c r="E57" s="44">
        <f>VLOOKUP(B57,[1]Список!$A$1:$F$551,4,0)</f>
        <v>40165</v>
      </c>
      <c r="F57" s="42" t="s">
        <v>57</v>
      </c>
      <c r="G57" s="42" t="str">
        <f>VLOOKUP(B57,[1]Список!$A$1:$F$551,6,0)</f>
        <v>Москва</v>
      </c>
      <c r="H57" s="53">
        <v>6.3460648148148141E-5</v>
      </c>
      <c r="I57" s="46">
        <f t="shared" si="0"/>
        <v>6.6215277777777792E-5</v>
      </c>
      <c r="J57" s="54">
        <v>1.2967592592592593E-4</v>
      </c>
      <c r="K57" s="48">
        <f t="shared" si="1"/>
        <v>64.262763298821852</v>
      </c>
      <c r="L57" s="56" t="s">
        <v>56</v>
      </c>
      <c r="M57" s="55"/>
    </row>
    <row r="58" spans="1:13" s="51" customFormat="1" ht="30" customHeight="1" x14ac:dyDescent="0.25">
      <c r="A58" s="40">
        <v>36</v>
      </c>
      <c r="B58" s="52">
        <v>59</v>
      </c>
      <c r="C58" s="42">
        <f>VLOOKUP(B58,[1]Список!$A$1:$F$551,2,0)</f>
        <v>10139175378</v>
      </c>
      <c r="D58" s="43" t="str">
        <f>VLOOKUP(B58,[1]Список!$A$1:$F$551,3,0)</f>
        <v>ГАММЕРШМИДТ Антон</v>
      </c>
      <c r="E58" s="44">
        <f>VLOOKUP(B58,[1]Список!$A$1:$F$551,4,0)</f>
        <v>39878</v>
      </c>
      <c r="F58" s="42" t="str">
        <f>VLOOKUP(B58,[1]Список!$A$1:$F$551,5,0)</f>
        <v>КМС</v>
      </c>
      <c r="G58" s="42" t="str">
        <f>VLOOKUP(B58,[1]Список!$A$1:$F$551,6,0)</f>
        <v>Москва</v>
      </c>
      <c r="H58" s="53">
        <v>6.4641203703703706E-5</v>
      </c>
      <c r="I58" s="46">
        <f t="shared" si="0"/>
        <v>6.506944444444446E-5</v>
      </c>
      <c r="J58" s="54">
        <v>1.2971064814814817E-4</v>
      </c>
      <c r="K58" s="48">
        <f t="shared" si="1"/>
        <v>64.245560810207905</v>
      </c>
      <c r="L58" s="56" t="s">
        <v>56</v>
      </c>
      <c r="M58" s="55"/>
    </row>
    <row r="59" spans="1:13" s="51" customFormat="1" ht="30" customHeight="1" x14ac:dyDescent="0.25">
      <c r="A59" s="40">
        <v>37</v>
      </c>
      <c r="B59" s="52">
        <v>50</v>
      </c>
      <c r="C59" s="42">
        <f>VLOOKUP(B59,[1]Список!$A$1:$F$551,2,0)</f>
        <v>10132054972</v>
      </c>
      <c r="D59" s="43" t="str">
        <f>VLOOKUP(B59,[1]Список!$A$1:$F$551,3,0)</f>
        <v>НИКИТИН Степан</v>
      </c>
      <c r="E59" s="44">
        <f>VLOOKUP(B59,[1]Список!$A$1:$F$551,4,0)</f>
        <v>39489</v>
      </c>
      <c r="F59" s="42" t="str">
        <f>VLOOKUP(B59,[1]Список!$A$1:$F$551,5,0)</f>
        <v>КМС</v>
      </c>
      <c r="G59" s="42" t="str">
        <f>VLOOKUP(B59,[1]Список!$A$1:$F$551,6,0)</f>
        <v>Москва</v>
      </c>
      <c r="H59" s="53">
        <v>6.4756944444444446E-5</v>
      </c>
      <c r="I59" s="46">
        <f t="shared" si="0"/>
        <v>6.611111111111112E-5</v>
      </c>
      <c r="J59" s="54">
        <v>1.3086805555555557E-4</v>
      </c>
      <c r="K59" s="48">
        <f t="shared" si="1"/>
        <v>63.677368002122577</v>
      </c>
      <c r="L59" s="56" t="s">
        <v>56</v>
      </c>
      <c r="M59" s="55"/>
    </row>
    <row r="60" spans="1:13" s="51" customFormat="1" ht="30" customHeight="1" x14ac:dyDescent="0.25">
      <c r="A60" s="40">
        <v>38</v>
      </c>
      <c r="B60" s="52">
        <v>48</v>
      </c>
      <c r="C60" s="42">
        <f>VLOOKUP(B60,[1]Список!$A$1:$F$551,2,0)</f>
        <v>10130180347</v>
      </c>
      <c r="D60" s="43" t="str">
        <f>VLOOKUP(B60,[1]Список!$A$1:$F$551,3,0)</f>
        <v>БАШАРОВ Эльдар</v>
      </c>
      <c r="E60" s="44">
        <f>VLOOKUP(B60,[1]Список!$A$1:$F$551,4,0)</f>
        <v>39353</v>
      </c>
      <c r="F60" s="42" t="s">
        <v>56</v>
      </c>
      <c r="G60" s="42" t="str">
        <f>VLOOKUP(B60,[1]Список!$A$1:$F$551,6,0)</f>
        <v>Москва</v>
      </c>
      <c r="H60" s="53">
        <v>6.4780092592592583E-5</v>
      </c>
      <c r="I60" s="46">
        <f t="shared" si="0"/>
        <v>6.6307870370370395E-5</v>
      </c>
      <c r="J60" s="54">
        <v>1.3108796296296298E-4</v>
      </c>
      <c r="K60" s="48">
        <f t="shared" si="1"/>
        <v>63.570545647183465</v>
      </c>
      <c r="L60" s="56" t="s">
        <v>56</v>
      </c>
      <c r="M60" s="55"/>
    </row>
    <row r="61" spans="1:13" s="51" customFormat="1" ht="30" customHeight="1" x14ac:dyDescent="0.25">
      <c r="A61" s="40">
        <v>39</v>
      </c>
      <c r="B61" s="52">
        <v>101</v>
      </c>
      <c r="C61" s="42">
        <f>VLOOKUP(B61,[1]Список!$A$1:$F$551,2,0)</f>
        <v>10116167079</v>
      </c>
      <c r="D61" s="43" t="str">
        <f>VLOOKUP(B61,[1]Список!$A$1:$F$551,3,0)</f>
        <v>КОРОБОВ Степан</v>
      </c>
      <c r="E61" s="44">
        <f>VLOOKUP(B61,[1]Список!$A$1:$F$551,4,0)</f>
        <v>39199</v>
      </c>
      <c r="F61" s="42" t="str">
        <f>VLOOKUP(B61,[1]Список!$A$1:$F$551,5,0)</f>
        <v>КМС</v>
      </c>
      <c r="G61" s="42" t="str">
        <f>VLOOKUP(B61,[1]Список!$A$1:$F$551,6,0)</f>
        <v>Санкт-Петербург</v>
      </c>
      <c r="H61" s="53">
        <v>6.3981481481481498E-5</v>
      </c>
      <c r="I61" s="46">
        <f t="shared" si="0"/>
        <v>6.7256944444444425E-5</v>
      </c>
      <c r="J61" s="54">
        <v>1.3123842592592592E-4</v>
      </c>
      <c r="K61" s="48">
        <f t="shared" si="1"/>
        <v>63.497662933239269</v>
      </c>
      <c r="L61" s="56" t="s">
        <v>56</v>
      </c>
      <c r="M61" s="55"/>
    </row>
    <row r="62" spans="1:13" s="51" customFormat="1" ht="30" customHeight="1" x14ac:dyDescent="0.25">
      <c r="A62" s="40">
        <v>40</v>
      </c>
      <c r="B62" s="52">
        <v>60</v>
      </c>
      <c r="C62" s="42">
        <f>VLOOKUP(B62,[1]Список!$A$1:$F$551,2,0)</f>
        <v>10129902885</v>
      </c>
      <c r="D62" s="43" t="str">
        <f>VLOOKUP(B62,[1]Список!$A$1:$F$551,3,0)</f>
        <v>БОРТНИК Степан</v>
      </c>
      <c r="E62" s="44">
        <f>VLOOKUP(B62,[1]Список!$A$1:$F$551,4,0)</f>
        <v>40113</v>
      </c>
      <c r="F62" s="42" t="str">
        <f>VLOOKUP(B62,[1]Список!$A$1:$F$551,5,0)</f>
        <v>КМС</v>
      </c>
      <c r="G62" s="42" t="str">
        <f>VLOOKUP(B62,[1]Список!$A$1:$F$551,6,0)</f>
        <v>Москва</v>
      </c>
      <c r="H62" s="53">
        <v>6.5601851851851859E-5</v>
      </c>
      <c r="I62" s="46">
        <f t="shared" si="0"/>
        <v>6.5844907407407407E-5</v>
      </c>
      <c r="J62" s="54">
        <v>1.3144675925925927E-4</v>
      </c>
      <c r="K62" s="48">
        <f t="shared" si="1"/>
        <v>63.397023861935374</v>
      </c>
      <c r="L62" s="56" t="s">
        <v>56</v>
      </c>
      <c r="M62" s="55"/>
    </row>
    <row r="63" spans="1:13" s="51" customFormat="1" ht="30" customHeight="1" x14ac:dyDescent="0.25">
      <c r="A63" s="40">
        <v>41</v>
      </c>
      <c r="B63" s="52">
        <v>57</v>
      </c>
      <c r="C63" s="42">
        <f>VLOOKUP(B63,[1]Список!$A$1:$F$551,2,0)</f>
        <v>10131461050</v>
      </c>
      <c r="D63" s="43" t="str">
        <f>VLOOKUP(B63,[1]Список!$A$1:$F$551,3,0)</f>
        <v>МЕТЛОВ Дмитрий</v>
      </c>
      <c r="E63" s="44">
        <f>VLOOKUP(B63,[1]Список!$A$1:$F$551,4,0)</f>
        <v>39682</v>
      </c>
      <c r="F63" s="42" t="s">
        <v>56</v>
      </c>
      <c r="G63" s="42" t="str">
        <f>VLOOKUP(B63,[1]Список!$A$1:$F$551,6,0)</f>
        <v>Москва</v>
      </c>
      <c r="H63" s="53">
        <v>6.4733796296296295E-5</v>
      </c>
      <c r="I63" s="46">
        <f t="shared" si="0"/>
        <v>6.747685185185185E-5</v>
      </c>
      <c r="J63" s="54">
        <v>1.3221064814814815E-4</v>
      </c>
      <c r="K63" s="48">
        <f t="shared" si="1"/>
        <v>63.03072747964633</v>
      </c>
      <c r="L63" s="56" t="s">
        <v>56</v>
      </c>
      <c r="M63" s="55"/>
    </row>
    <row r="64" spans="1:13" s="51" customFormat="1" ht="30" customHeight="1" x14ac:dyDescent="0.25">
      <c r="A64" s="40">
        <v>42</v>
      </c>
      <c r="B64" s="52">
        <v>54</v>
      </c>
      <c r="C64" s="42">
        <f>VLOOKUP(B64,[1]Список!$A$1:$F$551,2,0)</f>
        <v>10115495961</v>
      </c>
      <c r="D64" s="43" t="str">
        <f>VLOOKUP(B64,[1]Список!$A$1:$F$551,3,0)</f>
        <v>НАФИКОВ Роман</v>
      </c>
      <c r="E64" s="44">
        <f>VLOOKUP(B64,[1]Список!$A$1:$F$551,4,0)</f>
        <v>39575</v>
      </c>
      <c r="F64" s="42" t="str">
        <f>VLOOKUP(B64,[1]Список!$A$1:$F$551,5,0)</f>
        <v>КМС</v>
      </c>
      <c r="G64" s="42" t="str">
        <f>VLOOKUP(B64,[1]Список!$A$1:$F$551,6,0)</f>
        <v>Москва</v>
      </c>
      <c r="H64" s="53">
        <v>6.4965277777777775E-5</v>
      </c>
      <c r="I64" s="46">
        <f t="shared" si="0"/>
        <v>6.788194444444444E-5</v>
      </c>
      <c r="J64" s="54">
        <v>1.3284722222222222E-4</v>
      </c>
      <c r="K64" s="48">
        <f t="shared" si="1"/>
        <v>62.728698379508636</v>
      </c>
      <c r="L64" s="56" t="s">
        <v>56</v>
      </c>
      <c r="M64" s="55"/>
    </row>
    <row r="65" spans="1:13" s="51" customFormat="1" ht="30" customHeight="1" x14ac:dyDescent="0.25">
      <c r="A65" s="40">
        <v>43</v>
      </c>
      <c r="B65" s="52">
        <v>49</v>
      </c>
      <c r="C65" s="42">
        <f>VLOOKUP(B65,[1]Список!$A$1:$F$551,2,0)</f>
        <v>10113107135</v>
      </c>
      <c r="D65" s="43" t="str">
        <f>VLOOKUP(B65,[1]Список!$A$1:$F$551,3,0)</f>
        <v>КУСКОВ Давид</v>
      </c>
      <c r="E65" s="44">
        <f>VLOOKUP(B65,[1]Список!$A$1:$F$551,4,0)</f>
        <v>39483</v>
      </c>
      <c r="F65" s="42" t="str">
        <f>VLOOKUP(B65,[1]Список!$A$1:$F$551,5,0)</f>
        <v>КМС</v>
      </c>
      <c r="G65" s="42" t="str">
        <f>VLOOKUP(B65,[1]Список!$A$1:$F$551,6,0)</f>
        <v>Москва</v>
      </c>
      <c r="H65" s="53">
        <v>6.5578703703703708E-5</v>
      </c>
      <c r="I65" s="46">
        <f t="shared" si="0"/>
        <v>6.7268518518518507E-5</v>
      </c>
      <c r="J65" s="54">
        <v>1.3284722222222222E-4</v>
      </c>
      <c r="K65" s="48">
        <f t="shared" si="1"/>
        <v>62.728698379508636</v>
      </c>
      <c r="L65" s="56" t="s">
        <v>56</v>
      </c>
      <c r="M65" s="55"/>
    </row>
    <row r="66" spans="1:13" s="51" customFormat="1" ht="30" customHeight="1" x14ac:dyDescent="0.25">
      <c r="A66" s="40">
        <v>44</v>
      </c>
      <c r="B66" s="52">
        <v>82</v>
      </c>
      <c r="C66" s="42">
        <f>VLOOKUP(B66,[1]Список!$A$1:$F$551,2,0)</f>
        <v>10141781951</v>
      </c>
      <c r="D66" s="43" t="str">
        <f>VLOOKUP(B66,[1]Список!$A$1:$F$551,3,0)</f>
        <v>ПЛИТАРАК Андрей</v>
      </c>
      <c r="E66" s="44">
        <f>VLOOKUP(B66,[1]Список!$A$1:$F$551,4,0)</f>
        <v>39869</v>
      </c>
      <c r="F66" s="42" t="s">
        <v>56</v>
      </c>
      <c r="G66" s="42" t="str">
        <f>VLOOKUP(B66,[1]Список!$A$1:$F$551,6,0)</f>
        <v>Московская область</v>
      </c>
      <c r="H66" s="53">
        <v>6.5289351851851844E-5</v>
      </c>
      <c r="I66" s="46">
        <f t="shared" si="0"/>
        <v>6.7662037037037042E-5</v>
      </c>
      <c r="J66" s="54">
        <v>1.3295138888888889E-4</v>
      </c>
      <c r="K66" s="48">
        <f t="shared" si="1"/>
        <v>62.679550796552633</v>
      </c>
      <c r="L66" s="56" t="s">
        <v>56</v>
      </c>
      <c r="M66" s="55"/>
    </row>
    <row r="67" spans="1:13" s="51" customFormat="1" ht="30" customHeight="1" x14ac:dyDescent="0.25">
      <c r="A67" s="40">
        <v>45</v>
      </c>
      <c r="B67" s="52">
        <v>61</v>
      </c>
      <c r="C67" s="42">
        <f>VLOOKUP(B67,[1]Список!$A$1:$F$551,2,0)</f>
        <v>10150048270</v>
      </c>
      <c r="D67" s="43" t="str">
        <f>VLOOKUP(B67,[1]Список!$A$1:$F$551,3,0)</f>
        <v>БЕРЕСТ Сергей</v>
      </c>
      <c r="E67" s="44">
        <f>VLOOKUP(B67,[1]Список!$A$1:$F$551,4,0)</f>
        <v>40176</v>
      </c>
      <c r="F67" s="42" t="s">
        <v>57</v>
      </c>
      <c r="G67" s="42" t="str">
        <f>VLOOKUP(B67,[1]Список!$A$1:$F$551,6,0)</f>
        <v>Москва</v>
      </c>
      <c r="H67" s="53">
        <v>6.5624999999999996E-5</v>
      </c>
      <c r="I67" s="46">
        <f t="shared" si="0"/>
        <v>6.7627314814814809E-5</v>
      </c>
      <c r="J67" s="54">
        <v>1.3325231481481481E-4</v>
      </c>
      <c r="K67" s="48">
        <f t="shared" si="1"/>
        <v>62.538000521150011</v>
      </c>
      <c r="L67" s="56" t="s">
        <v>56</v>
      </c>
      <c r="M67" s="55"/>
    </row>
    <row r="68" spans="1:13" s="51" customFormat="1" ht="30" customHeight="1" x14ac:dyDescent="0.25">
      <c r="A68" s="40">
        <v>46</v>
      </c>
      <c r="B68" s="52">
        <v>158</v>
      </c>
      <c r="C68" s="42">
        <f>VLOOKUP(B68,[1]Список!$A$1:$F$551,2,0)</f>
        <v>10137062495</v>
      </c>
      <c r="D68" s="43" t="str">
        <f>VLOOKUP(B68,[1]Список!$A$1:$F$551,3,0)</f>
        <v>ТОЛКУШИН Борис</v>
      </c>
      <c r="E68" s="44">
        <f>VLOOKUP(B68,[1]Список!$A$1:$F$551,4,0)</f>
        <v>40479</v>
      </c>
      <c r="F68" s="42" t="s">
        <v>56</v>
      </c>
      <c r="G68" s="42" t="str">
        <f>VLOOKUP(B68,[1]Список!$A$1:$F$551,6,0)</f>
        <v>Москва</v>
      </c>
      <c r="H68" s="53">
        <v>6.5995370370370367E-5</v>
      </c>
      <c r="I68" s="46">
        <f t="shared" si="0"/>
        <v>6.7500000000000014E-5</v>
      </c>
      <c r="J68" s="54">
        <v>1.3349537037037038E-4</v>
      </c>
      <c r="K68" s="48">
        <f t="shared" si="1"/>
        <v>62.424137333102138</v>
      </c>
      <c r="L68" s="56" t="s">
        <v>56</v>
      </c>
      <c r="M68" s="55"/>
    </row>
    <row r="69" spans="1:13" s="51" customFormat="1" ht="30" customHeight="1" x14ac:dyDescent="0.25">
      <c r="A69" s="40">
        <v>47</v>
      </c>
      <c r="B69" s="52">
        <v>156</v>
      </c>
      <c r="C69" s="42">
        <f>VLOOKUP(B69,[1]Список!$A$1:$F$551,2,0)</f>
        <v>10139528622</v>
      </c>
      <c r="D69" s="43" t="str">
        <f>VLOOKUP(B69,[1]Список!$A$1:$F$551,3,0)</f>
        <v>КВАРТЮК Дмитрий</v>
      </c>
      <c r="E69" s="44">
        <f>VLOOKUP(B69,[1]Список!$A$1:$F$551,4,0)</f>
        <v>40514</v>
      </c>
      <c r="F69" s="42" t="str">
        <f>VLOOKUP(B69,[1]Список!$A$1:$F$551,5,0)</f>
        <v>КМС</v>
      </c>
      <c r="G69" s="42" t="str">
        <f>VLOOKUP(B69,[1]Список!$A$1:$F$551,6,0)</f>
        <v>Москва</v>
      </c>
      <c r="H69" s="53">
        <v>6.6655092592592588E-5</v>
      </c>
      <c r="I69" s="46">
        <f t="shared" si="0"/>
        <v>6.7962962962962961E-5</v>
      </c>
      <c r="J69" s="54">
        <v>1.3461805555555555E-4</v>
      </c>
      <c r="K69" s="48">
        <f t="shared" si="1"/>
        <v>61.903533660046442</v>
      </c>
      <c r="L69" s="56" t="s">
        <v>57</v>
      </c>
      <c r="M69" s="55"/>
    </row>
    <row r="70" spans="1:13" s="51" customFormat="1" ht="30" customHeight="1" x14ac:dyDescent="0.25">
      <c r="A70" s="40">
        <v>48</v>
      </c>
      <c r="B70" s="52">
        <v>65</v>
      </c>
      <c r="C70" s="42">
        <f>VLOOKUP(B70,[1]Список!$A$1:$F$551,2,0)</f>
        <v>10143964552</v>
      </c>
      <c r="D70" s="43" t="str">
        <f>VLOOKUP(B70,[1]Список!$A$1:$F$551,3,0)</f>
        <v>РАКОВ Леонид</v>
      </c>
      <c r="E70" s="44">
        <f>VLOOKUP(B70,[1]Список!$A$1:$F$551,4,0)</f>
        <v>40323</v>
      </c>
      <c r="F70" s="42" t="s">
        <v>57</v>
      </c>
      <c r="G70" s="42" t="str">
        <f>VLOOKUP(B70,[1]Список!$A$1:$F$551,6,0)</f>
        <v>Москва</v>
      </c>
      <c r="H70" s="53">
        <v>6.6689814814814821E-5</v>
      </c>
      <c r="I70" s="46">
        <f t="shared" si="0"/>
        <v>6.837962962962962E-5</v>
      </c>
      <c r="J70" s="54">
        <v>1.3506944444444444E-4</v>
      </c>
      <c r="K70" s="48">
        <f t="shared" si="1"/>
        <v>61.696658097686381</v>
      </c>
      <c r="L70" s="56" t="s">
        <v>57</v>
      </c>
      <c r="M70" s="55"/>
    </row>
    <row r="71" spans="1:13" s="51" customFormat="1" ht="30" customHeight="1" x14ac:dyDescent="0.25">
      <c r="A71" s="40">
        <v>49</v>
      </c>
      <c r="B71" s="52">
        <v>85</v>
      </c>
      <c r="C71" s="42">
        <f>VLOOKUP(B71,[1]Список!$A$1:$F$551,2,0)</f>
        <v>10141649282</v>
      </c>
      <c r="D71" s="43" t="str">
        <f>VLOOKUP(B71,[1]Список!$A$1:$F$551,3,0)</f>
        <v>ЩЕПОТЬЕВ Константин</v>
      </c>
      <c r="E71" s="44">
        <f>VLOOKUP(B71,[1]Список!$A$1:$F$551,4,0)</f>
        <v>40168</v>
      </c>
      <c r="F71" s="42" t="s">
        <v>56</v>
      </c>
      <c r="G71" s="42" t="str">
        <f>VLOOKUP(B71,[1]Список!$A$1:$F$551,6,0)</f>
        <v>Московская область</v>
      </c>
      <c r="H71" s="53">
        <v>6.6562500000000012E-5</v>
      </c>
      <c r="I71" s="46">
        <f t="shared" si="0"/>
        <v>6.971064814814813E-5</v>
      </c>
      <c r="J71" s="54">
        <v>1.3627314814814814E-4</v>
      </c>
      <c r="K71" s="48">
        <f t="shared" si="1"/>
        <v>61.151690164769839</v>
      </c>
      <c r="L71" s="56" t="s">
        <v>57</v>
      </c>
      <c r="M71" s="55"/>
    </row>
    <row r="72" spans="1:13" s="51" customFormat="1" ht="30" customHeight="1" x14ac:dyDescent="0.25">
      <c r="A72" s="40">
        <v>50</v>
      </c>
      <c r="B72" s="52">
        <v>161</v>
      </c>
      <c r="C72" s="42" t="str">
        <f>VLOOKUP(B72,[1]Список!$A$1:$F$551,2,0)</f>
        <v>10139408986</v>
      </c>
      <c r="D72" s="43" t="str">
        <f>VLOOKUP(B72,[1]Список!$A$1:$F$551,3,0)</f>
        <v>НИКАНОРОВ Андрей</v>
      </c>
      <c r="E72" s="44">
        <f>VLOOKUP(B72,[1]Список!$A$1:$F$551,4,0)</f>
        <v>40286</v>
      </c>
      <c r="F72" s="42" t="str">
        <f>VLOOKUP(B72,[1]Список!$A$1:$F$551,5,0)</f>
        <v>КМС</v>
      </c>
      <c r="G72" s="42" t="str">
        <f>VLOOKUP(B72,[1]Список!$A$1:$F$551,6,0)</f>
        <v>Москва</v>
      </c>
      <c r="H72" s="53">
        <v>6.7754629629629618E-5</v>
      </c>
      <c r="I72" s="46">
        <f t="shared" si="0"/>
        <v>6.9074074074074087E-5</v>
      </c>
      <c r="J72" s="54">
        <v>1.3682870370370371E-4</v>
      </c>
      <c r="K72" s="48">
        <f t="shared" si="1"/>
        <v>60.90340043985789</v>
      </c>
      <c r="L72" s="56" t="s">
        <v>57</v>
      </c>
      <c r="M72" s="55"/>
    </row>
    <row r="73" spans="1:13" s="51" customFormat="1" ht="30" customHeight="1" x14ac:dyDescent="0.25">
      <c r="A73" s="40">
        <v>51</v>
      </c>
      <c r="B73" s="52">
        <v>84</v>
      </c>
      <c r="C73" s="42">
        <f>VLOOKUP(B73,[1]Список!$A$1:$F$551,2,0)</f>
        <v>10155961230</v>
      </c>
      <c r="D73" s="43" t="str">
        <f>VLOOKUP(B73,[1]Список!$A$1:$F$551,3,0)</f>
        <v>КУРЧАНОВ Алексей</v>
      </c>
      <c r="E73" s="44">
        <f>VLOOKUP(B73,[1]Список!$A$1:$F$551,4,0)</f>
        <v>39517</v>
      </c>
      <c r="F73" s="42" t="s">
        <v>57</v>
      </c>
      <c r="G73" s="42" t="str">
        <f>VLOOKUP(B73,[1]Список!$A$1:$F$551,6,0)</f>
        <v>Московская область</v>
      </c>
      <c r="H73" s="53">
        <v>7.1400462962962956E-5</v>
      </c>
      <c r="I73" s="46">
        <f t="shared" si="0"/>
        <v>7.5983796296296284E-5</v>
      </c>
      <c r="J73" s="54">
        <v>1.4738425925925924E-4</v>
      </c>
      <c r="K73" s="48">
        <f t="shared" si="1"/>
        <v>56.541542327626836</v>
      </c>
      <c r="L73" s="56" t="s">
        <v>58</v>
      </c>
      <c r="M73" s="55"/>
    </row>
    <row r="74" spans="1:13" s="51" customFormat="1" ht="30" customHeight="1" x14ac:dyDescent="0.25">
      <c r="A74" s="40">
        <v>52</v>
      </c>
      <c r="B74" s="52">
        <v>157</v>
      </c>
      <c r="C74" s="42">
        <f>VLOOKUP(B74,[1]Список!$A$1:$F$551,2,0)</f>
        <v>10139186088</v>
      </c>
      <c r="D74" s="43" t="str">
        <f>VLOOKUP(B74,[1]Список!$A$1:$F$551,3,0)</f>
        <v>АНЦИФЕРОВ Евгений</v>
      </c>
      <c r="E74" s="44">
        <f>VLOOKUP(B74,[1]Список!$A$1:$F$551,4,0)</f>
        <v>40519</v>
      </c>
      <c r="F74" s="42" t="s">
        <v>56</v>
      </c>
      <c r="G74" s="42" t="str">
        <f>VLOOKUP(B74,[1]Список!$A$1:$F$551,6,0)</f>
        <v>Москва</v>
      </c>
      <c r="H74" s="53">
        <v>7.288194444444444E-5</v>
      </c>
      <c r="I74" s="46">
        <f t="shared" si="0"/>
        <v>7.5069444444444459E-5</v>
      </c>
      <c r="J74" s="54">
        <v>1.479513888888889E-4</v>
      </c>
      <c r="K74" s="48">
        <f t="shared" si="1"/>
        <v>56.324806383478055</v>
      </c>
      <c r="L74" s="56" t="s">
        <v>58</v>
      </c>
      <c r="M74" s="55"/>
    </row>
    <row r="75" spans="1:13" s="51" customFormat="1" ht="30" customHeight="1" x14ac:dyDescent="0.25">
      <c r="A75" s="40">
        <v>53</v>
      </c>
      <c r="B75" s="52">
        <v>159</v>
      </c>
      <c r="C75" s="42">
        <f>VLOOKUP(B75,[1]Список!$A$1:$F$551,2,0)</f>
        <v>10139406764</v>
      </c>
      <c r="D75" s="43" t="str">
        <f>VLOOKUP(B75,[1]Список!$A$1:$F$551,3,0)</f>
        <v>САДКОВ Ярослав</v>
      </c>
      <c r="E75" s="44">
        <f>VLOOKUP(B75,[1]Список!$A$1:$F$551,4,0)</f>
        <v>40181</v>
      </c>
      <c r="F75" s="42" t="s">
        <v>56</v>
      </c>
      <c r="G75" s="42" t="str">
        <f>VLOOKUP(B75,[1]Список!$A$1:$F$551,6,0)</f>
        <v>Москва</v>
      </c>
      <c r="H75" s="53">
        <v>7.5856481481481475E-5</v>
      </c>
      <c r="I75" s="46">
        <f t="shared" si="0"/>
        <v>7.5381944444444446E-5</v>
      </c>
      <c r="J75" s="54">
        <v>1.5123842592592592E-4</v>
      </c>
      <c r="K75" s="48">
        <f t="shared" si="1"/>
        <v>55.100635187877863</v>
      </c>
      <c r="L75" s="56"/>
      <c r="M75" s="55"/>
    </row>
    <row r="76" spans="1:13" s="51" customFormat="1" ht="30" customHeight="1" thickBot="1" x14ac:dyDescent="0.3">
      <c r="A76" s="57"/>
      <c r="B76" s="58"/>
      <c r="C76" s="58"/>
      <c r="D76" s="58"/>
      <c r="E76" s="59"/>
      <c r="F76" s="58"/>
      <c r="G76" s="58"/>
      <c r="H76" s="60"/>
      <c r="I76" s="60"/>
      <c r="J76" s="61"/>
      <c r="K76" s="62"/>
      <c r="L76" s="63"/>
      <c r="M76" s="64"/>
    </row>
    <row r="77" spans="1:13" ht="10.5" customHeight="1" thickTop="1" thickBot="1" x14ac:dyDescent="0.3">
      <c r="A77" s="65"/>
    </row>
    <row r="78" spans="1:13" ht="24" thickTop="1" x14ac:dyDescent="0.25">
      <c r="A78" s="96" t="s">
        <v>50</v>
      </c>
      <c r="B78" s="97"/>
      <c r="C78" s="97"/>
      <c r="D78" s="97"/>
      <c r="E78" s="66"/>
      <c r="F78" s="66"/>
      <c r="G78" s="97"/>
      <c r="H78" s="97"/>
      <c r="I78" s="97"/>
      <c r="J78" s="97"/>
      <c r="K78" s="97"/>
      <c r="L78" s="97"/>
      <c r="M78" s="98"/>
    </row>
    <row r="79" spans="1:13" ht="23.25" x14ac:dyDescent="0.25">
      <c r="A79" s="67" t="s">
        <v>51</v>
      </c>
      <c r="B79" s="68"/>
      <c r="C79" s="69"/>
      <c r="D79" s="68"/>
      <c r="E79" s="70"/>
      <c r="F79" s="68"/>
      <c r="G79" s="71"/>
      <c r="H79" s="72"/>
      <c r="I79" s="73"/>
      <c r="J79" s="73"/>
      <c r="K79" s="73"/>
      <c r="L79" s="74"/>
      <c r="M79" s="75"/>
    </row>
    <row r="80" spans="1:13" ht="23.25" x14ac:dyDescent="0.25">
      <c r="A80" s="67" t="s">
        <v>52</v>
      </c>
      <c r="B80" s="68"/>
      <c r="C80" s="76"/>
      <c r="D80" s="68"/>
      <c r="E80" s="70"/>
      <c r="F80" s="68"/>
      <c r="G80" s="71"/>
      <c r="H80" s="72"/>
      <c r="I80" s="73"/>
      <c r="J80" s="73"/>
      <c r="K80" s="73"/>
      <c r="L80" s="74"/>
      <c r="M80" s="75"/>
    </row>
    <row r="81" spans="1:13" ht="63" customHeight="1" x14ac:dyDescent="0.25">
      <c r="A81" s="67"/>
      <c r="B81" s="68"/>
      <c r="C81" s="68"/>
      <c r="D81" s="73"/>
      <c r="E81" s="77"/>
      <c r="F81" s="73"/>
      <c r="G81" s="73"/>
      <c r="H81" s="73"/>
      <c r="I81" s="73"/>
      <c r="J81" s="73"/>
      <c r="K81" s="73"/>
      <c r="L81" s="73"/>
      <c r="M81" s="78"/>
    </row>
    <row r="82" spans="1:13" ht="23.25" x14ac:dyDescent="0.25">
      <c r="A82" s="79"/>
      <c r="B82" s="80"/>
      <c r="C82" s="80"/>
      <c r="D82" s="99" t="s">
        <v>53</v>
      </c>
      <c r="E82" s="99"/>
      <c r="F82" s="99"/>
      <c r="G82" s="99" t="s">
        <v>54</v>
      </c>
      <c r="H82" s="99"/>
      <c r="I82" s="99"/>
      <c r="J82" s="99" t="s">
        <v>55</v>
      </c>
      <c r="K82" s="99"/>
      <c r="L82" s="99"/>
      <c r="M82" s="100"/>
    </row>
    <row r="83" spans="1:13" ht="3.75" customHeight="1" x14ac:dyDescent="0.25">
      <c r="A83" s="81"/>
      <c r="B83" s="82"/>
      <c r="C83" s="82"/>
      <c r="D83" s="82"/>
      <c r="E83" s="82"/>
      <c r="F83" s="83"/>
      <c r="G83" s="84"/>
      <c r="H83" s="84"/>
      <c r="I83" s="84"/>
      <c r="J83" s="83"/>
      <c r="K83" s="83"/>
      <c r="L83" s="83"/>
      <c r="M83" s="85"/>
    </row>
    <row r="84" spans="1:13" ht="23.25" hidden="1" x14ac:dyDescent="0.25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6"/>
    </row>
    <row r="85" spans="1:13" ht="23.25" hidden="1" x14ac:dyDescent="0.25">
      <c r="A85" s="101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3"/>
    </row>
    <row r="86" spans="1:13" ht="15" hidden="1" customHeight="1" x14ac:dyDescent="0.25">
      <c r="A86" s="87"/>
      <c r="B86" s="88"/>
      <c r="C86" s="88"/>
      <c r="D86" s="88"/>
      <c r="E86" s="89"/>
      <c r="F86" s="88"/>
      <c r="G86" s="88"/>
      <c r="H86" s="88"/>
      <c r="I86" s="88"/>
      <c r="J86" s="88"/>
      <c r="K86" s="88"/>
      <c r="L86" s="88"/>
      <c r="M86" s="90"/>
    </row>
    <row r="87" spans="1:13" ht="23.25" hidden="1" x14ac:dyDescent="0.25">
      <c r="A87" s="87"/>
      <c r="B87" s="88"/>
      <c r="C87" s="88"/>
      <c r="D87" s="88"/>
      <c r="E87" s="89"/>
      <c r="F87" s="88"/>
      <c r="G87" s="88"/>
      <c r="H87" s="88"/>
      <c r="I87" s="88"/>
      <c r="J87" s="88"/>
      <c r="K87" s="88"/>
      <c r="L87" s="88"/>
      <c r="M87" s="90"/>
    </row>
    <row r="88" spans="1:13" ht="27" customHeight="1" thickBot="1" x14ac:dyDescent="0.3">
      <c r="A88" s="91" t="s">
        <v>17</v>
      </c>
      <c r="B88" s="92"/>
      <c r="C88" s="92"/>
      <c r="D88" s="94" t="str">
        <f>G19</f>
        <v>А.М.МИЛОШЕВИЧ (1 кат, г.Москва)</v>
      </c>
      <c r="E88" s="94"/>
      <c r="F88" s="94"/>
      <c r="G88" s="94" t="str">
        <f>G17</f>
        <v>В.Н.ГНИДЕНКО (ВК, г.Тула)</v>
      </c>
      <c r="H88" s="94"/>
      <c r="I88" s="94"/>
      <c r="J88" s="94" t="str">
        <f>G18</f>
        <v>О.В.БЕЛОБОРОДОВА (ВК, г.Москва)</v>
      </c>
      <c r="K88" s="94"/>
      <c r="L88" s="94"/>
      <c r="M88" s="95"/>
    </row>
    <row r="89" spans="1:13" ht="24" thickTop="1" x14ac:dyDescent="0.25">
      <c r="A89" s="84"/>
      <c r="B89" s="88"/>
      <c r="C89" s="88"/>
      <c r="D89" s="84"/>
      <c r="E89" s="93"/>
      <c r="F89" s="84"/>
      <c r="G89" s="84"/>
      <c r="H89" s="84"/>
      <c r="I89" s="84"/>
      <c r="J89" s="84"/>
      <c r="K89" s="84"/>
      <c r="L89" s="84"/>
      <c r="M89" s="84"/>
    </row>
  </sheetData>
  <mergeCells count="40">
    <mergeCell ref="A7:M7"/>
    <mergeCell ref="A1:M1"/>
    <mergeCell ref="A2:M2"/>
    <mergeCell ref="A3:M3"/>
    <mergeCell ref="A4:M4"/>
    <mergeCell ref="A6:M6"/>
    <mergeCell ref="F21:F22"/>
    <mergeCell ref="A8:M8"/>
    <mergeCell ref="A9:M9"/>
    <mergeCell ref="A10:M10"/>
    <mergeCell ref="A11:M11"/>
    <mergeCell ref="A12:M12"/>
    <mergeCell ref="A15:G15"/>
    <mergeCell ref="H15:M15"/>
    <mergeCell ref="A21:A22"/>
    <mergeCell ref="B21:B22"/>
    <mergeCell ref="C21:C22"/>
    <mergeCell ref="D21:D22"/>
    <mergeCell ref="E21:E22"/>
    <mergeCell ref="M21:M22"/>
    <mergeCell ref="H16:M16"/>
    <mergeCell ref="H17:M17"/>
    <mergeCell ref="H18:M18"/>
    <mergeCell ref="H19:I19"/>
    <mergeCell ref="G21:G22"/>
    <mergeCell ref="H21:I21"/>
    <mergeCell ref="J21:J22"/>
    <mergeCell ref="K21:K22"/>
    <mergeCell ref="L21:L22"/>
    <mergeCell ref="D88:F88"/>
    <mergeCell ref="G88:I88"/>
    <mergeCell ref="J88:M88"/>
    <mergeCell ref="A78:D78"/>
    <mergeCell ref="G78:M78"/>
    <mergeCell ref="D82:F82"/>
    <mergeCell ref="G82:I82"/>
    <mergeCell ref="J82:M82"/>
    <mergeCell ref="A85:E85"/>
    <mergeCell ref="F85:I85"/>
    <mergeCell ref="J85:M85"/>
  </mergeCells>
  <conditionalFormatting sqref="G79:G80">
    <cfRule type="duplicateValues" dxfId="1" priority="1"/>
  </conditionalFormatting>
  <conditionalFormatting sqref="D23:D75">
    <cfRule type="duplicateValues" dxfId="0" priority="2"/>
  </conditionalFormatting>
  <printOptions horizontalCentered="1"/>
  <pageMargins left="0.19685039370078741" right="0.19685039370078741" top="0.35" bottom="0.28999999999999998" header="0.2" footer="0.2"/>
  <pageSetup paperSize="9" scale="35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юн-ры</vt:lpstr>
      <vt:lpstr>'Гит с ходу 200 м юн-ры'!Заголовки_для_печати</vt:lpstr>
      <vt:lpstr>'Гит с ходу 200 м юн-ры'!Область_печати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2025-02-08T16:21:43Z</dcterms:created>
  <dcterms:modified xsi:type="dcterms:W3CDTF">2025-02-08T16:49:43Z</dcterms:modified>
</cp:coreProperties>
</file>