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парная гонка" sheetId="102" r:id="rId1"/>
  </sheets>
  <definedNames>
    <definedName name="_xlnm.Print_Titles" localSheetId="0">'парная гонка'!$21:$22</definedName>
    <definedName name="_xlnm.Print_Area" localSheetId="0">'парная гонка'!$A$1:$L$78</definedName>
  </definedNames>
  <calcPr calcId="152511"/>
</workbook>
</file>

<file path=xl/calcChain.xml><?xml version="1.0" encoding="utf-8"?>
<calcChain xmlns="http://schemas.openxmlformats.org/spreadsheetml/2006/main">
  <c r="A24" i="102" l="1"/>
  <c r="A26" i="102" l="1"/>
  <c r="A28" i="102"/>
  <c r="A30" i="102"/>
  <c r="A32" i="102"/>
  <c r="A34" i="102"/>
  <c r="A36" i="102"/>
  <c r="A38" i="102"/>
  <c r="A40" i="102"/>
  <c r="A42" i="102"/>
  <c r="A44" i="102"/>
  <c r="A46" i="102"/>
  <c r="A48" i="102"/>
  <c r="A50" i="102"/>
  <c r="A52" i="102"/>
  <c r="A54" i="102"/>
  <c r="A56" i="102"/>
  <c r="A58" i="102"/>
  <c r="A60" i="102"/>
  <c r="H24" i="102"/>
  <c r="H26" i="102"/>
  <c r="H28" i="102"/>
  <c r="H30" i="102"/>
  <c r="H32" i="102"/>
  <c r="H34" i="102"/>
  <c r="H36" i="102"/>
  <c r="H38" i="102"/>
  <c r="H40" i="102"/>
  <c r="H42" i="102"/>
  <c r="H44" i="102"/>
  <c r="H46" i="102"/>
  <c r="H48" i="102"/>
  <c r="H50" i="102"/>
  <c r="H52" i="102"/>
  <c r="H54" i="102"/>
  <c r="H56" i="102"/>
  <c r="H58" i="102"/>
  <c r="H60" i="102"/>
  <c r="L69" i="102" l="1"/>
  <c r="L68" i="102"/>
  <c r="L67" i="102"/>
  <c r="L66" i="102"/>
  <c r="L65" i="102"/>
  <c r="L64" i="102"/>
  <c r="K52" i="102"/>
  <c r="K50" i="102"/>
  <c r="K48" i="102"/>
  <c r="K46" i="102"/>
  <c r="K44" i="102"/>
  <c r="K42" i="102"/>
  <c r="K40" i="102"/>
  <c r="K38" i="102"/>
  <c r="K36" i="102"/>
  <c r="K34" i="102"/>
  <c r="K32" i="102"/>
  <c r="K30" i="102"/>
  <c r="K28" i="102"/>
  <c r="K26" i="102"/>
  <c r="K24" i="102"/>
  <c r="K78" i="102" l="1"/>
  <c r="J23" i="102"/>
  <c r="J24" i="102" s="1"/>
  <c r="J59" i="102"/>
  <c r="J60" i="102" s="1"/>
  <c r="I59" i="102"/>
  <c r="I60" i="102" s="1"/>
  <c r="J57" i="102"/>
  <c r="J58" i="102" s="1"/>
  <c r="I57" i="102"/>
  <c r="I58" i="102" s="1"/>
  <c r="J55" i="102"/>
  <c r="J56" i="102" s="1"/>
  <c r="I55" i="102"/>
  <c r="I56" i="102" s="1"/>
  <c r="J53" i="102"/>
  <c r="J54" i="102" s="1"/>
  <c r="I53" i="102"/>
  <c r="I54" i="102" s="1"/>
  <c r="J51" i="102"/>
  <c r="J52" i="102" s="1"/>
  <c r="I51" i="102"/>
  <c r="I52" i="102" s="1"/>
  <c r="J49" i="102"/>
  <c r="J50" i="102" s="1"/>
  <c r="I49" i="102"/>
  <c r="I50" i="102" s="1"/>
  <c r="J47" i="102"/>
  <c r="J48" i="102" s="1"/>
  <c r="I47" i="102"/>
  <c r="I48" i="102" s="1"/>
  <c r="J45" i="102"/>
  <c r="J46" i="102" s="1"/>
  <c r="I45" i="102"/>
  <c r="I46" i="102" s="1"/>
  <c r="J43" i="102"/>
  <c r="J44" i="102" s="1"/>
  <c r="I43" i="102"/>
  <c r="I44" i="102" s="1"/>
  <c r="J41" i="102"/>
  <c r="J42" i="102" s="1"/>
  <c r="I41" i="102"/>
  <c r="I42" i="102" s="1"/>
  <c r="J39" i="102"/>
  <c r="J40" i="102" s="1"/>
  <c r="I39" i="102"/>
  <c r="I40" i="102" s="1"/>
  <c r="J37" i="102"/>
  <c r="J38" i="102" s="1"/>
  <c r="I37" i="102"/>
  <c r="I38" i="102" s="1"/>
  <c r="J35" i="102"/>
  <c r="J36" i="102" s="1"/>
  <c r="I35" i="102"/>
  <c r="I36" i="102" s="1"/>
  <c r="I31" i="102" l="1"/>
  <c r="I32" i="102" s="1"/>
  <c r="I33" i="102"/>
  <c r="I34" i="102" s="1"/>
  <c r="J33" i="102"/>
  <c r="J34" i="102" s="1"/>
  <c r="H78" i="102" l="1"/>
  <c r="E78" i="102"/>
  <c r="I25" i="102" l="1"/>
  <c r="I26" i="102" s="1"/>
  <c r="J25" i="102"/>
  <c r="L63" i="102" l="1"/>
  <c r="J31" i="102"/>
  <c r="J29" i="102"/>
  <c r="J30" i="102" s="1"/>
  <c r="I29" i="102"/>
  <c r="I30" i="102" s="1"/>
  <c r="I27" i="102"/>
  <c r="I28" i="102" s="1"/>
  <c r="J27" i="102"/>
  <c r="J28" i="102" s="1"/>
  <c r="J26" i="102"/>
  <c r="J32" i="102" l="1"/>
</calcChain>
</file>

<file path=xl/sharedStrings.xml><?xml version="1.0" encoding="utf-8"?>
<sst xmlns="http://schemas.openxmlformats.org/spreadsheetml/2006/main" count="239" uniqueCount="154">
  <si>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</si>
  <si>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</si>
  <si>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</si>
  <si>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</si>
  <si>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</si>
  <si>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</si>
  <si>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</si>
  <si>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</si>
  <si>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</si>
  <si>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</si>
  <si>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</si>
  <si>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</si>
  <si>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</si>
  <si>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</si>
  <si>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</si>
  <si>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</si>
  <si>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</si>
  <si>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</si>
  <si>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</si>
  <si>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</si>
  <si>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</si>
  <si>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</si>
  <si>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</si>
  <si>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</si>
  <si>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</si>
  <si>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</si>
  <si>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</si>
  <si>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</si>
  <si>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</si>
  <si>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</si>
  <si>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</si>
  <si>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</si>
  <si>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</si>
  <si>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</si>
  <si>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</si>
  <si>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</si>
  <si>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</si>
  <si>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</si>
  <si>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</si>
  <si>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</si>
  <si>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</si>
  <si>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</si>
  <si>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</si>
  <si>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</si>
  <si>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СУДЬЯ НА ФИНИШЕ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</si>
  <si>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12ч 15м</t>
    </r>
  </si>
  <si>
    <t>Министерство спорта Российской Федерации</t>
  </si>
  <si>
    <t>Федерация велосипедного спорта России</t>
  </si>
  <si>
    <t>Федерация велосипедного спорта Кубани</t>
  </si>
  <si>
    <t>ГБУ КК "СШОР по велосипедному спорту"</t>
  </si>
  <si>
    <t>ЧЕМПИОНАТ РОССИИ</t>
  </si>
  <si>
    <t>шоссе - парная гонка 50 км</t>
  </si>
  <si>
    <t>Мужчины</t>
  </si>
  <si>
    <t>МЕСТО ПРОВЕДЕНИЯ: г. Белореченск</t>
  </si>
  <si>
    <t>ДАТА ПРОВЕДЕНИЯ: 23 августа 2022 года</t>
  </si>
  <si>
    <t xml:space="preserve">НАЧАЛО ГОНКИ: 10ч 30м </t>
  </si>
  <si>
    <t>№ ВРВС: 0080691811Г</t>
  </si>
  <si>
    <t>№ ЕКП 2022: 5046</t>
  </si>
  <si>
    <t>НАЗВАНИЕ ТРАССЫ / РЕГ. НОМЕР: г. Белореченск-х. Беляевский</t>
  </si>
  <si>
    <t>Кавун С.М. (1К, Краснодарский край)</t>
  </si>
  <si>
    <t>Кавун И.А. (1К, Краснодарский край)</t>
  </si>
  <si>
    <t>Мельник А.И. (ВК, Краснодарский край)</t>
  </si>
  <si>
    <t>25 км /2</t>
  </si>
  <si>
    <t>РИКУНОВ Петр</t>
  </si>
  <si>
    <t>24.02.1997</t>
  </si>
  <si>
    <t>Тюменская область</t>
  </si>
  <si>
    <t>СТЕПАНОВ Андрей</t>
  </si>
  <si>
    <t>18.04.1999</t>
  </si>
  <si>
    <t>БАЙДИКОВ Илья</t>
  </si>
  <si>
    <t>20.07.1996</t>
  </si>
  <si>
    <t>Самарская область</t>
  </si>
  <si>
    <t>НЫЧ Артем</t>
  </si>
  <si>
    <t>21.03.1995</t>
  </si>
  <si>
    <t>ШУЛЬЧЕНКО Никита</t>
  </si>
  <si>
    <t>31.05.1999</t>
  </si>
  <si>
    <t>МАЙКИН Роман</t>
  </si>
  <si>
    <t>14.08.1990</t>
  </si>
  <si>
    <t>ГОМОЗКОВ Артем</t>
  </si>
  <si>
    <t>27.06.2002</t>
  </si>
  <si>
    <t>САВЕКИН Даниил</t>
  </si>
  <si>
    <t>13.04.2002</t>
  </si>
  <si>
    <t>ВОРОБЬЕВ Антон</t>
  </si>
  <si>
    <t>12.10.1990</t>
  </si>
  <si>
    <t>Московская область</t>
  </si>
  <si>
    <t>МАРТЫНОВ Никита</t>
  </si>
  <si>
    <t>26.08.1999</t>
  </si>
  <si>
    <t>БЕЛЯКОВ Сергей</t>
  </si>
  <si>
    <t>02.07.2000</t>
  </si>
  <si>
    <t>ВАСИЛЬЕВ Никита</t>
  </si>
  <si>
    <t>28.02.2003</t>
  </si>
  <si>
    <t>НЕКРАСОВ Константин</t>
  </si>
  <si>
    <t>04.04.1999</t>
  </si>
  <si>
    <t>ШЕРСТНЕВ Тимофей</t>
  </si>
  <si>
    <t>21.10.1999</t>
  </si>
  <si>
    <t>БЕРЕЗНЯК Александр</t>
  </si>
  <si>
    <t>05.11.2001</t>
  </si>
  <si>
    <t>МИЛЛЕР Кирилл</t>
  </si>
  <si>
    <t>18.12.2003</t>
  </si>
  <si>
    <t>КИСЕЛЕВ Сергей</t>
  </si>
  <si>
    <t>15.08.1985</t>
  </si>
  <si>
    <t>Республика Крым</t>
  </si>
  <si>
    <t>КУЛИКОВ Сергей</t>
  </si>
  <si>
    <t>31.10.1996</t>
  </si>
  <si>
    <t>ТЕРЕШЕНОК Виталий</t>
  </si>
  <si>
    <t>23.06.2001</t>
  </si>
  <si>
    <t>Новосибирская область</t>
  </si>
  <si>
    <t>ВАСИЛИОГЛО Павел</t>
  </si>
  <si>
    <t>18.12.2000</t>
  </si>
  <si>
    <t>МАКСИМОВ Денис</t>
  </si>
  <si>
    <t>09.08.2001</t>
  </si>
  <si>
    <t>САВЕЛЬЕВ Денис</t>
  </si>
  <si>
    <t>19.06.2001</t>
  </si>
  <si>
    <t>КОМАРОВ Егор</t>
  </si>
  <si>
    <t>31.08.2002</t>
  </si>
  <si>
    <t>Свердловская область</t>
  </si>
  <si>
    <t>ЗИМАРИН Матвей</t>
  </si>
  <si>
    <t>27.10.2003</t>
  </si>
  <si>
    <t>СЕНОКОСОВ Олег</t>
  </si>
  <si>
    <t>28.07.2002</t>
  </si>
  <si>
    <t>КУРЬЯНОВ Сергей</t>
  </si>
  <si>
    <t>20.04.2000</t>
  </si>
  <si>
    <t>НИЧИПУРЕНКО Павел</t>
  </si>
  <si>
    <t>30.10.1998</t>
  </si>
  <si>
    <t>Омская область</t>
  </si>
  <si>
    <t>ЛУЧНИКОВ Егор</t>
  </si>
  <si>
    <t>19.09.2003</t>
  </si>
  <si>
    <t>ЯЦЕНКО Иван</t>
  </si>
  <si>
    <t>08.09.2000</t>
  </si>
  <si>
    <t>ПОТЕКАЛО Николай</t>
  </si>
  <si>
    <t>20.03.2000</t>
  </si>
  <si>
    <t>ДОКУЧАЕВ Михаил</t>
  </si>
  <si>
    <t>07.07.2003</t>
  </si>
  <si>
    <t>ДОРОШЕНКО Святослав</t>
  </si>
  <si>
    <t>12.05.2003</t>
  </si>
  <si>
    <t>ТИУНОВ Глеб</t>
  </si>
  <si>
    <t>04.04.1983</t>
  </si>
  <si>
    <t>КУПРИЯНОВ Дмитрий</t>
  </si>
  <si>
    <t>28.07.1968</t>
  </si>
  <si>
    <t>МЕЗЕТОВ Илья</t>
  </si>
  <si>
    <t>14.02.2003</t>
  </si>
  <si>
    <t>НЕКРАСОВ Денис</t>
  </si>
  <si>
    <t>19.02.1997</t>
  </si>
  <si>
    <t>ВК</t>
  </si>
  <si>
    <t>РАДУЛОВ Артем</t>
  </si>
  <si>
    <t>18.03.2003</t>
  </si>
  <si>
    <t>Ростовская область</t>
  </si>
  <si>
    <t>САМОЙЛОВ Даниил</t>
  </si>
  <si>
    <t>21.03.2003</t>
  </si>
  <si>
    <t>Санкт-Петербург</t>
  </si>
  <si>
    <t>Температура: +32</t>
  </si>
  <si>
    <t>Влажность: 32%</t>
  </si>
  <si>
    <t>Осадки: ясно</t>
  </si>
  <si>
    <t>Ветер: 10 м/с (ю/з)</t>
  </si>
  <si>
    <t>Министерство физической культуры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</si>
</sst>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3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181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0" fontId="9" fillId="0" borderId="1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15" fillId="0" borderId="19" xfId="2" applyFont="1" applyBorder="1" applyAlignment="1">
      <alignment horizontal="right" vertical="center"/>
    </xf>
    <xf numFmtId="49" fontId="9" fillId="0" borderId="19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9" fillId="0" borderId="21" xfId="2" applyFont="1" applyBorder="1" applyAlignme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14" fontId="9" fillId="0" borderId="16" xfId="2" applyNumberFormat="1" applyFont="1" applyBorder="1" applyAlignment="1">
      <alignment horizontal="center" vertical="center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14" fontId="9" fillId="0" borderId="18" xfId="2" applyNumberFormat="1" applyFont="1" applyBorder="1" applyAlignment="1">
      <alignment horizontal="center" vertical="center"/>
    </xf>
    <xf numFmtId="164" fontId="9" fillId="0" borderId="18" xfId="2" applyNumberFormat="1" applyFont="1" applyBorder="1" applyAlignment="1">
      <alignment horizontal="center" vertical="center" wrapText="1"/>
    </xf>
    <xf numFmtId="2" fontId="19" fillId="0" borderId="17" xfId="2" applyNumberFormat="1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17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1" fontId="17" fillId="0" borderId="20" xfId="2" applyNumberFormat="1" applyFont="1" applyBorder="1" applyAlignment="1">
      <alignment horizontal="right" vertical="center"/>
    </xf>
    <xf numFmtId="0" fontId="17" fillId="0" borderId="20" xfId="2" applyNumberFormat="1" applyFont="1" applyBorder="1" applyAlignment="1">
      <alignment horizontal="right" vertical="center"/>
    </xf>
    <xf numFmtId="0" fontId="9" fillId="0" borderId="20" xfId="0" applyNumberFormat="1" applyFont="1" applyBorder="1" applyAlignment="1">
      <alignment horizontal="right" vertical="center"/>
    </xf>
    <xf numFmtId="0" fontId="18" fillId="0" borderId="18" xfId="2" applyFont="1" applyBorder="1" applyAlignment="1">
      <alignment horizontal="center" vertical="center"/>
    </xf>
    <xf numFmtId="0" fontId="13" fillId="2" borderId="31" xfId="2" applyFont="1" applyFill="1" applyBorder="1" applyAlignment="1">
      <alignment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2" fontId="19" fillId="0" borderId="48" xfId="2" applyNumberFormat="1" applyFont="1" applyBorder="1" applyAlignment="1">
      <alignment horizontal="center" vertical="center"/>
    </xf>
    <xf numFmtId="0" fontId="9" fillId="0" borderId="49" xfId="2" applyFont="1" applyBorder="1" applyAlignment="1">
      <alignment horizontal="center" vertical="center"/>
    </xf>
    <xf numFmtId="0" fontId="9" fillId="0" borderId="49" xfId="2" applyFont="1" applyBorder="1" applyAlignment="1">
      <alignment horizontal="center" vertical="center" wrapText="1"/>
    </xf>
    <xf numFmtId="0" fontId="9" fillId="0" borderId="49" xfId="2" applyFont="1" applyBorder="1" applyAlignment="1">
      <alignment horizontal="left" vertical="center" wrapText="1"/>
    </xf>
    <xf numFmtId="14" fontId="9" fillId="0" borderId="49" xfId="2" applyNumberFormat="1" applyFont="1" applyBorder="1" applyAlignment="1">
      <alignment horizontal="center" vertical="center"/>
    </xf>
    <xf numFmtId="164" fontId="9" fillId="0" borderId="49" xfId="2" applyNumberFormat="1" applyFont="1" applyBorder="1" applyAlignment="1">
      <alignment horizontal="center" vertical="center" wrapText="1"/>
    </xf>
    <xf numFmtId="0" fontId="9" fillId="0" borderId="50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14" fontId="9" fillId="0" borderId="0" xfId="2" applyNumberFormat="1" applyFont="1" applyBorder="1" applyAlignment="1">
      <alignment vertical="center"/>
    </xf>
    <xf numFmtId="165" fontId="17" fillId="0" borderId="0" xfId="2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14" fontId="9" fillId="0" borderId="0" xfId="2" applyNumberFormat="1" applyFont="1" applyBorder="1" applyAlignment="1">
      <alignment horizontal="center" vertical="center"/>
    </xf>
    <xf numFmtId="165" fontId="17" fillId="0" borderId="0" xfId="2" applyNumberFormat="1" applyFont="1" applyBorder="1" applyAlignment="1">
      <alignment horizontal="center" vertical="center"/>
    </xf>
    <xf numFmtId="0" fontId="11" fillId="0" borderId="20" xfId="2" applyFont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51" xfId="2" applyFont="1" applyFill="1" applyBorder="1" applyAlignment="1">
      <alignment horizontal="right" vertical="center"/>
    </xf>
    <xf numFmtId="2" fontId="19" fillId="0" borderId="49" xfId="2" applyNumberFormat="1" applyFont="1" applyBorder="1" applyAlignment="1">
      <alignment horizontal="center" vertical="center"/>
    </xf>
    <xf numFmtId="165" fontId="9" fillId="0" borderId="16" xfId="2" applyNumberFormat="1" applyFont="1" applyBorder="1" applyAlignment="1">
      <alignment horizontal="center" vertical="center"/>
    </xf>
    <xf numFmtId="165" fontId="9" fillId="0" borderId="26" xfId="2" applyNumberFormat="1" applyFont="1" applyBorder="1" applyAlignment="1">
      <alignment horizontal="center" vertical="center"/>
    </xf>
    <xf numFmtId="165" fontId="19" fillId="0" borderId="18" xfId="2" applyNumberFormat="1" applyFont="1" applyBorder="1" applyAlignment="1">
      <alignment horizontal="center" vertical="center"/>
    </xf>
    <xf numFmtId="0" fontId="22" fillId="0" borderId="22" xfId="2" applyFont="1" applyBorder="1" applyAlignment="1">
      <alignment horizontal="center" vertical="center"/>
    </xf>
    <xf numFmtId="0" fontId="22" fillId="0" borderId="18" xfId="2" applyFont="1" applyBorder="1" applyAlignment="1">
      <alignment horizontal="center" vertical="center"/>
    </xf>
    <xf numFmtId="0" fontId="22" fillId="0" borderId="49" xfId="2" applyFont="1" applyBorder="1" applyAlignment="1">
      <alignment horizontal="center" vertical="center"/>
    </xf>
    <xf numFmtId="2" fontId="19" fillId="0" borderId="52" xfId="2" applyNumberFormat="1" applyFont="1" applyBorder="1" applyAlignment="1">
      <alignment horizontal="center" vertical="center"/>
    </xf>
    <xf numFmtId="2" fontId="19" fillId="0" borderId="53" xfId="2" applyNumberFormat="1" applyFont="1" applyBorder="1" applyAlignment="1">
      <alignment horizontal="center" vertical="center"/>
    </xf>
    <xf numFmtId="14" fontId="14" fillId="0" borderId="21" xfId="2" applyNumberFormat="1" applyFont="1" applyBorder="1" applyAlignment="1">
      <alignment horizontal="center" vertical="center"/>
    </xf>
    <xf numFmtId="0" fontId="14" fillId="0" borderId="33" xfId="2" applyFont="1" applyBorder="1" applyAlignment="1">
      <alignment horizontal="center" vertical="center"/>
    </xf>
    <xf numFmtId="14" fontId="17" fillId="2" borderId="28" xfId="8" applyNumberFormat="1" applyFont="1" applyFill="1" applyBorder="1" applyAlignment="1">
      <alignment horizontal="center" vertical="center" wrapText="1"/>
    </xf>
    <xf numFmtId="14" fontId="17" fillId="2" borderId="29" xfId="8" applyNumberFormat="1" applyFont="1" applyFill="1" applyBorder="1" applyAlignment="1">
      <alignment horizontal="center" vertical="center" wrapText="1"/>
    </xf>
    <xf numFmtId="0" fontId="17" fillId="2" borderId="28" xfId="8" applyFont="1" applyFill="1" applyBorder="1" applyAlignment="1">
      <alignment horizontal="center" vertical="center" wrapText="1"/>
    </xf>
    <xf numFmtId="0" fontId="17" fillId="2" borderId="29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7" fillId="2" borderId="39" xfId="8" applyFont="1" applyFill="1" applyBorder="1" applyAlignment="1">
      <alignment horizontal="center" vertical="center" wrapText="1"/>
    </xf>
    <xf numFmtId="0" fontId="17" fillId="2" borderId="40" xfId="8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19" xfId="2" applyNumberFormat="1" applyFont="1" applyBorder="1" applyAlignment="1">
      <alignment horizontal="left" vertical="center"/>
    </xf>
    <xf numFmtId="2" fontId="17" fillId="2" borderId="28" xfId="8" applyNumberFormat="1" applyFont="1" applyFill="1" applyBorder="1" applyAlignment="1">
      <alignment horizontal="center" vertical="center" wrapText="1"/>
    </xf>
    <xf numFmtId="2" fontId="17" fillId="2" borderId="29" xfId="8" applyNumberFormat="1" applyFont="1" applyFill="1" applyBorder="1" applyAlignment="1">
      <alignment horizontal="center" vertical="center" wrapText="1"/>
    </xf>
    <xf numFmtId="0" fontId="17" fillId="2" borderId="28" xfId="2" applyFont="1" applyFill="1" applyBorder="1" applyAlignment="1">
      <alignment horizontal="center" vertical="center" wrapText="1"/>
    </xf>
    <xf numFmtId="0" fontId="17" fillId="2" borderId="29" xfId="2" applyFont="1" applyFill="1" applyBorder="1" applyAlignment="1">
      <alignment horizontal="center" vertical="center" wrapText="1"/>
    </xf>
    <xf numFmtId="0" fontId="17" fillId="2" borderId="41" xfId="2" applyFont="1" applyFill="1" applyBorder="1" applyAlignment="1">
      <alignment horizontal="center" vertical="center" wrapText="1"/>
    </xf>
    <xf numFmtId="0" fontId="17" fillId="2" borderId="42" xfId="2" applyFont="1" applyFill="1" applyBorder="1" applyAlignment="1">
      <alignment horizontal="center" vertical="center" wrapText="1"/>
    </xf>
    <xf numFmtId="0" fontId="13" fillId="0" borderId="43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44" xfId="8" applyFont="1" applyFill="1" applyBorder="1" applyAlignment="1">
      <alignment horizontal="center" vertical="center" wrapText="1"/>
    </xf>
    <xf numFmtId="0" fontId="17" fillId="2" borderId="45" xfId="8" applyFont="1" applyFill="1" applyBorder="1" applyAlignment="1">
      <alignment horizontal="center" vertical="center" wrapText="1"/>
    </xf>
    <xf numFmtId="0" fontId="17" fillId="2" borderId="46" xfId="2" applyFont="1" applyFill="1" applyBorder="1" applyAlignment="1">
      <alignment horizontal="center" vertical="center"/>
    </xf>
    <xf numFmtId="0" fontId="17" fillId="2" borderId="47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9" xfId="2" applyNumberFormat="1" applyFont="1" applyFill="1" applyBorder="1" applyAlignment="1">
      <alignment horizontal="center" vertical="center"/>
    </xf>
    <xf numFmtId="0" fontId="20" fillId="0" borderId="34" xfId="2" applyFont="1" applyBorder="1" applyAlignment="1">
      <alignment horizontal="center" vertical="center"/>
    </xf>
    <xf numFmtId="0" fontId="20" fillId="0" borderId="35" xfId="2" applyFont="1" applyBorder="1" applyAlignment="1">
      <alignment horizontal="center" vertical="center"/>
    </xf>
    <xf numFmtId="0" fontId="20" fillId="0" borderId="36" xfId="2" applyFont="1" applyBorder="1" applyAlignment="1">
      <alignment horizontal="center" vertical="center"/>
    </xf>
    <xf numFmtId="0" fontId="20" fillId="0" borderId="37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3" fillId="0" borderId="27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0" xfId="2" applyFont="1" applyFill="1" applyBorder="1" applyAlignment="1">
      <alignment horizontal="center" vertical="center"/>
    </xf>
    <xf numFmtId="0" fontId="21" fillId="0" borderId="27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3" fillId="2" borderId="31" xfId="2" applyFont="1" applyFill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13" fillId="2" borderId="30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44450</xdr:rowOff>
    </xdr:from>
    <xdr:to>
      <xdr:col>1</xdr:col>
      <xdr:colOff>476249</xdr:colOff>
      <xdr:row>3</xdr:row>
      <xdr:rowOff>63500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44450"/>
          <a:ext cx="842367" cy="867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245551</xdr:colOff>
      <xdr:row>0</xdr:row>
      <xdr:rowOff>101998</xdr:rowOff>
    </xdr:from>
    <xdr:to>
      <xdr:col>3</xdr:col>
      <xdr:colOff>515937</xdr:colOff>
      <xdr:row>3</xdr:row>
      <xdr:rowOff>109141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817" y="101998"/>
          <a:ext cx="1252651" cy="855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426828</xdr:colOff>
      <xdr:row>0</xdr:row>
      <xdr:rowOff>119061</xdr:rowOff>
    </xdr:from>
    <xdr:ext cx="1919750" cy="818556"/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91789" y="119061"/>
          <a:ext cx="1919750" cy="8185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79"/>
  <sheetViews>
    <sheetView tabSelected="1" view="pageBreakPreview" topLeftCell="A32" zoomScale="64" zoomScaleNormal="70" zoomScaleSheetLayoutView="64" zoomScalePageLayoutView="50" workbookViewId="0">
      <selection activeCell="H61" sqref="H61"/>
    </sheetView>
  </sheetViews>
  <sheetFormatPr defaultRowHeight="12.75" x14ac:dyDescent="0.2"/>
  <cols>
    <col min="1" max="1" width="7" style="2" customWidth="1"/>
    <col min="2" max="2" width="7.85546875" style="52" customWidth="1"/>
    <col min="3" max="3" width="14.7109375" style="52" customWidth="1"/>
    <col min="4" max="4" width="23.5703125" style="2" customWidth="1"/>
    <col min="5" max="5" width="11.7109375" style="19" customWidth="1"/>
    <col min="6" max="6" width="17.42578125" style="2" customWidth="1"/>
    <col min="7" max="7" width="27.5703125" style="2" customWidth="1"/>
    <col min="8" max="8" width="13.140625" style="43" customWidth="1"/>
    <col min="9" max="9" width="16.5703125" style="2" customWidth="1"/>
    <col min="10" max="10" width="12.85546875" style="49" customWidth="1"/>
    <col min="11" max="11" width="17.5703125" style="2" customWidth="1"/>
    <col min="12" max="12" width="19.5703125" style="2" customWidth="1"/>
    <col min="13" max="16384" width="9.140625" style="2"/>
  </cols>
  <sheetData>
    <row r="1" spans="1:27" ht="21.75" customHeight="1" x14ac:dyDescent="0.2">
      <c r="A1" s="128" t="s">
        <v>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27" ht="21.75" customHeight="1" x14ac:dyDescent="0.2">
      <c r="A2" s="128" t="s">
        <v>153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27" ht="21.75" customHeight="1" x14ac:dyDescent="0.2">
      <c r="A3" s="128" t="s">
        <v>47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7" ht="21.75" customHeight="1" x14ac:dyDescent="0.2">
      <c r="A4" s="128" t="s">
        <v>48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3.25" customHeight="1" x14ac:dyDescent="0.2">
      <c r="A5" s="128" t="s">
        <v>49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27" s="3" customFormat="1" ht="26.25" customHeight="1" x14ac:dyDescent="0.2">
      <c r="A6" s="146" t="s">
        <v>50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21"/>
      <c r="N6" s="21"/>
      <c r="O6" s="21"/>
      <c r="P6" s="21"/>
      <c r="Q6" s="21"/>
      <c r="R6" s="21"/>
      <c r="S6" s="21"/>
      <c r="T6" s="21"/>
    </row>
    <row r="7" spans="1:27" s="3" customFormat="1" ht="22.5" customHeight="1" x14ac:dyDescent="0.2">
      <c r="A7" s="157" t="s">
        <v>13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27" s="3" customFormat="1" ht="6.75" customHeight="1" thickBot="1" x14ac:dyDescent="0.2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27" ht="21.75" customHeight="1" thickTop="1" x14ac:dyDescent="0.2">
      <c r="A9" s="154" t="s">
        <v>18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</row>
    <row r="10" spans="1:27" ht="18" customHeight="1" x14ac:dyDescent="0.2">
      <c r="A10" s="147" t="s">
        <v>51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9"/>
    </row>
    <row r="11" spans="1:27" ht="19.5" customHeight="1" x14ac:dyDescent="0.2">
      <c r="A11" s="147" t="s">
        <v>52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1:27" ht="5.25" customHeight="1" x14ac:dyDescent="0.2">
      <c r="A12" s="163" t="s">
        <v>35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5"/>
    </row>
    <row r="13" spans="1:27" ht="15.75" x14ac:dyDescent="0.2">
      <c r="A13" s="140" t="s">
        <v>53</v>
      </c>
      <c r="B13" s="141"/>
      <c r="C13" s="141"/>
      <c r="D13" s="141"/>
      <c r="E13" s="4"/>
      <c r="F13" s="65" t="s">
        <v>55</v>
      </c>
      <c r="G13" s="65"/>
      <c r="H13" s="22"/>
      <c r="J13" s="23"/>
      <c r="K13" s="5"/>
      <c r="L13" s="6" t="s">
        <v>56</v>
      </c>
    </row>
    <row r="14" spans="1:27" ht="15.75" x14ac:dyDescent="0.2">
      <c r="A14" s="158" t="s">
        <v>54</v>
      </c>
      <c r="B14" s="159"/>
      <c r="C14" s="159"/>
      <c r="D14" s="159"/>
      <c r="E14" s="7"/>
      <c r="F14" s="60" t="s">
        <v>45</v>
      </c>
      <c r="G14" s="60"/>
      <c r="H14" s="24"/>
      <c r="J14" s="25"/>
      <c r="K14" s="8"/>
      <c r="L14" s="9" t="s">
        <v>57</v>
      </c>
    </row>
    <row r="15" spans="1:27" ht="15" x14ac:dyDescent="0.2">
      <c r="A15" s="160" t="s">
        <v>8</v>
      </c>
      <c r="B15" s="161"/>
      <c r="C15" s="161"/>
      <c r="D15" s="161"/>
      <c r="E15" s="161"/>
      <c r="F15" s="161"/>
      <c r="G15" s="162"/>
      <c r="H15" s="150" t="s">
        <v>0</v>
      </c>
      <c r="I15" s="151"/>
      <c r="J15" s="151"/>
      <c r="K15" s="151"/>
      <c r="L15" s="152"/>
    </row>
    <row r="16" spans="1:27" ht="15" x14ac:dyDescent="0.2">
      <c r="A16" s="26" t="s">
        <v>14</v>
      </c>
      <c r="B16" s="10"/>
      <c r="C16" s="10"/>
      <c r="D16" s="27"/>
      <c r="E16" s="28"/>
      <c r="F16" s="27"/>
      <c r="G16" s="27"/>
      <c r="H16" s="131" t="s">
        <v>58</v>
      </c>
      <c r="I16" s="132"/>
      <c r="J16" s="132"/>
      <c r="K16" s="132"/>
      <c r="L16" s="133"/>
    </row>
    <row r="17" spans="1:12" ht="15" x14ac:dyDescent="0.2">
      <c r="A17" s="26" t="s">
        <v>15</v>
      </c>
      <c r="B17" s="10"/>
      <c r="C17" s="10"/>
      <c r="D17" s="11"/>
      <c r="E17" s="56"/>
      <c r="F17" s="29"/>
      <c r="G17" s="110" t="s">
        <v>59</v>
      </c>
      <c r="H17" s="131" t="s">
        <v>42</v>
      </c>
      <c r="I17" s="132"/>
      <c r="J17" s="132"/>
      <c r="K17" s="132"/>
      <c r="L17" s="133"/>
    </row>
    <row r="18" spans="1:12" ht="15" x14ac:dyDescent="0.2">
      <c r="A18" s="26" t="s">
        <v>16</v>
      </c>
      <c r="B18" s="10"/>
      <c r="C18" s="10"/>
      <c r="D18" s="11"/>
      <c r="E18" s="56"/>
      <c r="F18" s="29"/>
      <c r="G18" s="111" t="s">
        <v>60</v>
      </c>
      <c r="H18" s="131" t="s">
        <v>43</v>
      </c>
      <c r="I18" s="132"/>
      <c r="J18" s="132"/>
      <c r="K18" s="132"/>
      <c r="L18" s="133"/>
    </row>
    <row r="19" spans="1:12" ht="16.5" thickBot="1" x14ac:dyDescent="0.25">
      <c r="A19" s="26" t="s">
        <v>12</v>
      </c>
      <c r="B19" s="63"/>
      <c r="C19" s="63"/>
      <c r="D19" s="29"/>
      <c r="F19" s="66"/>
      <c r="G19" s="112" t="s">
        <v>61</v>
      </c>
      <c r="H19" s="64" t="s">
        <v>37</v>
      </c>
      <c r="J19" s="12">
        <v>50</v>
      </c>
      <c r="K19" s="55"/>
      <c r="L19" s="61" t="s">
        <v>62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30"/>
      <c r="I20" s="15"/>
      <c r="J20" s="31"/>
      <c r="K20" s="15"/>
      <c r="L20" s="17"/>
    </row>
    <row r="21" spans="1:12" s="18" customFormat="1" ht="21" customHeight="1" thickTop="1" x14ac:dyDescent="0.2">
      <c r="A21" s="144" t="s">
        <v>5</v>
      </c>
      <c r="B21" s="126" t="s">
        <v>10</v>
      </c>
      <c r="C21" s="126" t="s">
        <v>27</v>
      </c>
      <c r="D21" s="126" t="s">
        <v>1</v>
      </c>
      <c r="E21" s="124" t="s">
        <v>26</v>
      </c>
      <c r="F21" s="126" t="s">
        <v>7</v>
      </c>
      <c r="G21" s="142" t="s">
        <v>38</v>
      </c>
      <c r="H21" s="129" t="s">
        <v>6</v>
      </c>
      <c r="I21" s="126" t="s">
        <v>22</v>
      </c>
      <c r="J21" s="134" t="s">
        <v>19</v>
      </c>
      <c r="K21" s="136" t="s">
        <v>21</v>
      </c>
      <c r="L21" s="138" t="s">
        <v>11</v>
      </c>
    </row>
    <row r="22" spans="1:12" s="18" customFormat="1" ht="13.5" customHeight="1" thickBot="1" x14ac:dyDescent="0.25">
      <c r="A22" s="145"/>
      <c r="B22" s="127"/>
      <c r="C22" s="127"/>
      <c r="D22" s="127"/>
      <c r="E22" s="125"/>
      <c r="F22" s="127"/>
      <c r="G22" s="143"/>
      <c r="H22" s="130"/>
      <c r="I22" s="127"/>
      <c r="J22" s="135"/>
      <c r="K22" s="137"/>
      <c r="L22" s="139"/>
    </row>
    <row r="23" spans="1:12" ht="18" customHeight="1" x14ac:dyDescent="0.2">
      <c r="A23" s="84">
        <v>1</v>
      </c>
      <c r="B23" s="67">
        <v>23</v>
      </c>
      <c r="C23" s="67">
        <v>10010201350</v>
      </c>
      <c r="D23" s="68" t="s">
        <v>63</v>
      </c>
      <c r="E23" s="69" t="s">
        <v>64</v>
      </c>
      <c r="F23" s="70" t="s">
        <v>20</v>
      </c>
      <c r="G23" s="57" t="s">
        <v>65</v>
      </c>
      <c r="H23" s="114">
        <v>4.1019328703703707E-2</v>
      </c>
      <c r="I23" s="115" t="s">
        <v>35</v>
      </c>
      <c r="J23" s="76">
        <f>IFERROR($J$19*3600/(HOUR(H23)*3600+MINUTE(H23)*60+SECOND(H23)),"")</f>
        <v>50.790067720090292</v>
      </c>
      <c r="K23" s="117" t="s">
        <v>20</v>
      </c>
      <c r="L23" s="85"/>
    </row>
    <row r="24" spans="1:12" ht="18" customHeight="1" thickBot="1" x14ac:dyDescent="0.25">
      <c r="A24" s="95">
        <f>A23</f>
        <v>1</v>
      </c>
      <c r="B24" s="58">
        <v>22</v>
      </c>
      <c r="C24" s="59">
        <v>10015848063</v>
      </c>
      <c r="D24" s="71" t="s">
        <v>66</v>
      </c>
      <c r="E24" s="72" t="s">
        <v>67</v>
      </c>
      <c r="F24" s="73" t="s">
        <v>20</v>
      </c>
      <c r="G24" s="90" t="s">
        <v>65</v>
      </c>
      <c r="H24" s="74">
        <f>H23</f>
        <v>4.1019328703703707E-2</v>
      </c>
      <c r="I24" s="116" t="s">
        <v>35</v>
      </c>
      <c r="J24" s="74">
        <f>J23</f>
        <v>50.790067720090292</v>
      </c>
      <c r="K24" s="118" t="str">
        <f>K23</f>
        <v>МС</v>
      </c>
      <c r="L24" s="86"/>
    </row>
    <row r="25" spans="1:12" ht="18" customHeight="1" x14ac:dyDescent="0.2">
      <c r="A25" s="84">
        <v>2</v>
      </c>
      <c r="B25" s="67">
        <v>29</v>
      </c>
      <c r="C25" s="67">
        <v>10034920687</v>
      </c>
      <c r="D25" s="68" t="s">
        <v>68</v>
      </c>
      <c r="E25" s="69" t="s">
        <v>69</v>
      </c>
      <c r="F25" s="70" t="s">
        <v>20</v>
      </c>
      <c r="G25" s="57" t="s">
        <v>70</v>
      </c>
      <c r="H25" s="114">
        <v>4.181157407407407E-2</v>
      </c>
      <c r="I25" s="115">
        <f>H25-$H$23</f>
        <v>7.922453703703633E-4</v>
      </c>
      <c r="J25" s="76">
        <f>IFERROR($J$19*3600/(HOUR(H25)*3600+MINUTE(H25)*60+SECOND(H25)),"")</f>
        <v>49.8200941046222</v>
      </c>
      <c r="K25" s="117" t="s">
        <v>20</v>
      </c>
      <c r="L25" s="85"/>
    </row>
    <row r="26" spans="1:12" ht="18" customHeight="1" thickBot="1" x14ac:dyDescent="0.25">
      <c r="A26" s="95">
        <f>A25</f>
        <v>2</v>
      </c>
      <c r="B26" s="58">
        <v>32</v>
      </c>
      <c r="C26" s="59">
        <v>10008687847</v>
      </c>
      <c r="D26" s="71" t="s">
        <v>71</v>
      </c>
      <c r="E26" s="72" t="s">
        <v>72</v>
      </c>
      <c r="F26" s="73" t="s">
        <v>20</v>
      </c>
      <c r="G26" s="90" t="s">
        <v>70</v>
      </c>
      <c r="H26" s="74">
        <f>H25</f>
        <v>4.181157407407407E-2</v>
      </c>
      <c r="I26" s="74">
        <f>I25</f>
        <v>7.922453703703633E-4</v>
      </c>
      <c r="J26" s="74">
        <f>J25</f>
        <v>49.8200941046222</v>
      </c>
      <c r="K26" s="118" t="str">
        <f>K25</f>
        <v>МС</v>
      </c>
      <c r="L26" s="86"/>
    </row>
    <row r="27" spans="1:12" ht="18" customHeight="1" x14ac:dyDescent="0.2">
      <c r="A27" s="84">
        <v>3</v>
      </c>
      <c r="B27" s="67">
        <v>33</v>
      </c>
      <c r="C27" s="67">
        <v>10058295869</v>
      </c>
      <c r="D27" s="68" t="s">
        <v>73</v>
      </c>
      <c r="E27" s="69" t="s">
        <v>74</v>
      </c>
      <c r="F27" s="70" t="s">
        <v>20</v>
      </c>
      <c r="G27" s="57" t="s">
        <v>70</v>
      </c>
      <c r="H27" s="114">
        <v>4.3442129629629629E-2</v>
      </c>
      <c r="I27" s="115">
        <f>H27-$H$23</f>
        <v>2.422800925925922E-3</v>
      </c>
      <c r="J27" s="76">
        <f>IFERROR($J$19*3600/(HOUR(H27)*3600+MINUTE(H27)*60+SECOND(H27)),"")</f>
        <v>47.961630695443645</v>
      </c>
      <c r="K27" s="117" t="s">
        <v>20</v>
      </c>
      <c r="L27" s="85"/>
    </row>
    <row r="28" spans="1:12" ht="18" customHeight="1" thickBot="1" x14ac:dyDescent="0.25">
      <c r="A28" s="95">
        <f>A27</f>
        <v>3</v>
      </c>
      <c r="B28" s="58">
        <v>34</v>
      </c>
      <c r="C28" s="59">
        <v>10005747535</v>
      </c>
      <c r="D28" s="71" t="s">
        <v>75</v>
      </c>
      <c r="E28" s="72" t="s">
        <v>76</v>
      </c>
      <c r="F28" s="73" t="s">
        <v>20</v>
      </c>
      <c r="G28" s="90" t="s">
        <v>70</v>
      </c>
      <c r="H28" s="74">
        <f>H27</f>
        <v>4.3442129629629629E-2</v>
      </c>
      <c r="I28" s="74">
        <f>I27</f>
        <v>2.422800925925922E-3</v>
      </c>
      <c r="J28" s="74">
        <f>J27</f>
        <v>47.961630695443645</v>
      </c>
      <c r="K28" s="118" t="str">
        <f>K27</f>
        <v>МС</v>
      </c>
      <c r="L28" s="86"/>
    </row>
    <row r="29" spans="1:12" ht="18" customHeight="1" x14ac:dyDescent="0.2">
      <c r="A29" s="84">
        <v>4</v>
      </c>
      <c r="B29" s="67">
        <v>6</v>
      </c>
      <c r="C29" s="67">
        <v>10036035177</v>
      </c>
      <c r="D29" s="68" t="s">
        <v>77</v>
      </c>
      <c r="E29" s="69" t="s">
        <v>78</v>
      </c>
      <c r="F29" s="70" t="s">
        <v>20</v>
      </c>
      <c r="G29" s="57" t="s">
        <v>148</v>
      </c>
      <c r="H29" s="114">
        <v>4.351678240740741E-2</v>
      </c>
      <c r="I29" s="115">
        <f>H29-$H$23</f>
        <v>2.4974537037037031E-3</v>
      </c>
      <c r="J29" s="76">
        <f>IFERROR($J$19*3600/(HOUR(H29)*3600+MINUTE(H29)*60+SECOND(H29)),"")</f>
        <v>47.872340425531917</v>
      </c>
      <c r="K29" s="117" t="s">
        <v>20</v>
      </c>
      <c r="L29" s="85"/>
    </row>
    <row r="30" spans="1:12" ht="18" customHeight="1" thickBot="1" x14ac:dyDescent="0.25">
      <c r="A30" s="95">
        <f>A29</f>
        <v>4</v>
      </c>
      <c r="B30" s="58">
        <v>8</v>
      </c>
      <c r="C30" s="59">
        <v>10036078122</v>
      </c>
      <c r="D30" s="71" t="s">
        <v>79</v>
      </c>
      <c r="E30" s="72" t="s">
        <v>80</v>
      </c>
      <c r="F30" s="73" t="s">
        <v>20</v>
      </c>
      <c r="G30" s="90" t="s">
        <v>148</v>
      </c>
      <c r="H30" s="74">
        <f>H29</f>
        <v>4.351678240740741E-2</v>
      </c>
      <c r="I30" s="74">
        <f>I29</f>
        <v>2.4974537037037031E-3</v>
      </c>
      <c r="J30" s="74">
        <f>J29</f>
        <v>47.872340425531917</v>
      </c>
      <c r="K30" s="118" t="str">
        <f>K29</f>
        <v>МС</v>
      </c>
      <c r="L30" s="86"/>
    </row>
    <row r="31" spans="1:12" ht="18" customHeight="1" x14ac:dyDescent="0.2">
      <c r="A31" s="84">
        <v>5</v>
      </c>
      <c r="B31" s="67">
        <v>40</v>
      </c>
      <c r="C31" s="67">
        <v>10006473318</v>
      </c>
      <c r="D31" s="68" t="s">
        <v>81</v>
      </c>
      <c r="E31" s="69" t="s">
        <v>82</v>
      </c>
      <c r="F31" s="70" t="s">
        <v>17</v>
      </c>
      <c r="G31" s="57" t="s">
        <v>83</v>
      </c>
      <c r="H31" s="114">
        <v>4.3579166666666669E-2</v>
      </c>
      <c r="I31" s="115">
        <f>H31-$H$23</f>
        <v>2.5598379629629617E-3</v>
      </c>
      <c r="J31" s="76">
        <f>IFERROR($J$19*3600/(HOUR(H31)*3600+MINUTE(H31)*60+SECOND(H31)),"")</f>
        <v>47.808764940239044</v>
      </c>
      <c r="K31" s="117" t="s">
        <v>20</v>
      </c>
      <c r="L31" s="85"/>
    </row>
    <row r="32" spans="1:12" ht="18" customHeight="1" thickBot="1" x14ac:dyDescent="0.25">
      <c r="A32" s="95">
        <f>A31</f>
        <v>5</v>
      </c>
      <c r="B32" s="58">
        <v>39</v>
      </c>
      <c r="C32" s="59">
        <v>10034993035</v>
      </c>
      <c r="D32" s="71" t="s">
        <v>84</v>
      </c>
      <c r="E32" s="72" t="s">
        <v>85</v>
      </c>
      <c r="F32" s="73" t="s">
        <v>20</v>
      </c>
      <c r="G32" s="90" t="s">
        <v>83</v>
      </c>
      <c r="H32" s="74">
        <f>H31</f>
        <v>4.3579166666666669E-2</v>
      </c>
      <c r="I32" s="74">
        <f>I31</f>
        <v>2.5598379629629617E-3</v>
      </c>
      <c r="J32" s="74">
        <f>J31</f>
        <v>47.808764940239044</v>
      </c>
      <c r="K32" s="118" t="str">
        <f>K31</f>
        <v>МС</v>
      </c>
      <c r="L32" s="86"/>
    </row>
    <row r="33" spans="1:12" ht="18" customHeight="1" x14ac:dyDescent="0.2">
      <c r="A33" s="84">
        <v>6</v>
      </c>
      <c r="B33" s="67">
        <v>5</v>
      </c>
      <c r="C33" s="67">
        <v>10034942919</v>
      </c>
      <c r="D33" s="68" t="s">
        <v>86</v>
      </c>
      <c r="E33" s="69" t="s">
        <v>87</v>
      </c>
      <c r="F33" s="70" t="s">
        <v>20</v>
      </c>
      <c r="G33" s="57" t="s">
        <v>148</v>
      </c>
      <c r="H33" s="114">
        <v>4.4331134259259254E-2</v>
      </c>
      <c r="I33" s="115">
        <f>H33-$H$23</f>
        <v>3.311805555555547E-3</v>
      </c>
      <c r="J33" s="76">
        <f>IFERROR($J$19*3600/(HOUR(H33)*3600+MINUTE(H33)*60+SECOND(H33)),"")</f>
        <v>46.997389033942561</v>
      </c>
      <c r="K33" s="117" t="s">
        <v>24</v>
      </c>
      <c r="L33" s="85"/>
    </row>
    <row r="34" spans="1:12" ht="18" customHeight="1" thickBot="1" x14ac:dyDescent="0.25">
      <c r="A34" s="95">
        <f>A33</f>
        <v>6</v>
      </c>
      <c r="B34" s="58">
        <v>10</v>
      </c>
      <c r="C34" s="59">
        <v>10049916382</v>
      </c>
      <c r="D34" s="71" t="s">
        <v>88</v>
      </c>
      <c r="E34" s="72" t="s">
        <v>89</v>
      </c>
      <c r="F34" s="73" t="s">
        <v>20</v>
      </c>
      <c r="G34" s="90" t="s">
        <v>148</v>
      </c>
      <c r="H34" s="74">
        <f>H33</f>
        <v>4.4331134259259254E-2</v>
      </c>
      <c r="I34" s="74">
        <f>I33</f>
        <v>3.311805555555547E-3</v>
      </c>
      <c r="J34" s="74">
        <f>J33</f>
        <v>46.997389033942561</v>
      </c>
      <c r="K34" s="118" t="str">
        <f>K33</f>
        <v>КМС</v>
      </c>
      <c r="L34" s="86"/>
    </row>
    <row r="35" spans="1:12" ht="18" customHeight="1" x14ac:dyDescent="0.2">
      <c r="A35" s="84">
        <v>7</v>
      </c>
      <c r="B35" s="67">
        <v>37</v>
      </c>
      <c r="C35" s="67">
        <v>10015856652</v>
      </c>
      <c r="D35" s="68" t="s">
        <v>90</v>
      </c>
      <c r="E35" s="69" t="s">
        <v>91</v>
      </c>
      <c r="F35" s="70" t="s">
        <v>20</v>
      </c>
      <c r="G35" s="57" t="s">
        <v>83</v>
      </c>
      <c r="H35" s="114">
        <v>4.441875E-2</v>
      </c>
      <c r="I35" s="115">
        <f>H35-$H$23</f>
        <v>3.3994212962962927E-3</v>
      </c>
      <c r="J35" s="76">
        <f>IFERROR($J$19*3600/(HOUR(H35)*3600+MINUTE(H35)*60+SECOND(H35)),"")</f>
        <v>46.899426784783742</v>
      </c>
      <c r="K35" s="117" t="s">
        <v>24</v>
      </c>
      <c r="L35" s="85"/>
    </row>
    <row r="36" spans="1:12" ht="18" customHeight="1" thickBot="1" x14ac:dyDescent="0.25">
      <c r="A36" s="95">
        <f>A35</f>
        <v>7</v>
      </c>
      <c r="B36" s="58">
        <v>38</v>
      </c>
      <c r="C36" s="59">
        <v>10015338310</v>
      </c>
      <c r="D36" s="71" t="s">
        <v>92</v>
      </c>
      <c r="E36" s="72" t="s">
        <v>93</v>
      </c>
      <c r="F36" s="73" t="s">
        <v>20</v>
      </c>
      <c r="G36" s="90" t="s">
        <v>83</v>
      </c>
      <c r="H36" s="74">
        <f>H35</f>
        <v>4.441875E-2</v>
      </c>
      <c r="I36" s="74">
        <f>I35</f>
        <v>3.3994212962962927E-3</v>
      </c>
      <c r="J36" s="74">
        <f>J35</f>
        <v>46.899426784783742</v>
      </c>
      <c r="K36" s="118" t="str">
        <f>K35</f>
        <v>КМС</v>
      </c>
      <c r="L36" s="86"/>
    </row>
    <row r="37" spans="1:12" ht="18" customHeight="1" x14ac:dyDescent="0.2">
      <c r="A37" s="84">
        <v>8</v>
      </c>
      <c r="B37" s="67">
        <v>20</v>
      </c>
      <c r="C37" s="67">
        <v>10036058217</v>
      </c>
      <c r="D37" s="68" t="s">
        <v>94</v>
      </c>
      <c r="E37" s="69" t="s">
        <v>95</v>
      </c>
      <c r="F37" s="70" t="s">
        <v>20</v>
      </c>
      <c r="G37" s="57" t="s">
        <v>65</v>
      </c>
      <c r="H37" s="114">
        <v>4.4621412037037039E-2</v>
      </c>
      <c r="I37" s="115">
        <f>H37-$H$23</f>
        <v>3.6020833333333321E-3</v>
      </c>
      <c r="J37" s="76">
        <f>IFERROR($J$19*3600/(HOUR(H37)*3600+MINUTE(H37)*60+SECOND(H37)),"")</f>
        <v>46.692607003891048</v>
      </c>
      <c r="K37" s="117" t="s">
        <v>24</v>
      </c>
      <c r="L37" s="85"/>
    </row>
    <row r="38" spans="1:12" ht="18" customHeight="1" thickBot="1" x14ac:dyDescent="0.25">
      <c r="A38" s="95">
        <f>A37</f>
        <v>8</v>
      </c>
      <c r="B38" s="58">
        <v>21</v>
      </c>
      <c r="C38" s="59">
        <v>10053688268</v>
      </c>
      <c r="D38" s="71" t="s">
        <v>96</v>
      </c>
      <c r="E38" s="72" t="s">
        <v>97</v>
      </c>
      <c r="F38" s="73" t="s">
        <v>24</v>
      </c>
      <c r="G38" s="90" t="s">
        <v>65</v>
      </c>
      <c r="H38" s="74">
        <f>H37</f>
        <v>4.4621412037037039E-2</v>
      </c>
      <c r="I38" s="74">
        <f>I37</f>
        <v>3.6020833333333321E-3</v>
      </c>
      <c r="J38" s="74">
        <f>J37</f>
        <v>46.692607003891048</v>
      </c>
      <c r="K38" s="118" t="str">
        <f>K37</f>
        <v>КМС</v>
      </c>
      <c r="L38" s="86"/>
    </row>
    <row r="39" spans="1:12" ht="18" customHeight="1" x14ac:dyDescent="0.2">
      <c r="A39" s="84">
        <v>9</v>
      </c>
      <c r="B39" s="67">
        <v>36</v>
      </c>
      <c r="C39" s="67">
        <v>10014562916</v>
      </c>
      <c r="D39" s="68" t="s">
        <v>98</v>
      </c>
      <c r="E39" s="69" t="s">
        <v>99</v>
      </c>
      <c r="F39" s="70" t="s">
        <v>17</v>
      </c>
      <c r="G39" s="57" t="s">
        <v>100</v>
      </c>
      <c r="H39" s="114">
        <v>4.4652546296296301E-2</v>
      </c>
      <c r="I39" s="115">
        <f>H39-$H$23</f>
        <v>3.6332175925925941E-3</v>
      </c>
      <c r="J39" s="76">
        <f>IFERROR($J$19*3600/(HOUR(H39)*3600+MINUTE(H39)*60+SECOND(H39)),"")</f>
        <v>46.65629860031104</v>
      </c>
      <c r="K39" s="117" t="s">
        <v>24</v>
      </c>
      <c r="L39" s="85"/>
    </row>
    <row r="40" spans="1:12" ht="18" customHeight="1" thickBot="1" x14ac:dyDescent="0.25">
      <c r="A40" s="95">
        <f>A39</f>
        <v>9</v>
      </c>
      <c r="B40" s="58">
        <v>35</v>
      </c>
      <c r="C40" s="59">
        <v>10014927270</v>
      </c>
      <c r="D40" s="71" t="s">
        <v>101</v>
      </c>
      <c r="E40" s="72" t="s">
        <v>102</v>
      </c>
      <c r="F40" s="73" t="s">
        <v>20</v>
      </c>
      <c r="G40" s="90" t="s">
        <v>100</v>
      </c>
      <c r="H40" s="74">
        <f>H39</f>
        <v>4.4652546296296301E-2</v>
      </c>
      <c r="I40" s="74">
        <f>I39</f>
        <v>3.6332175925925941E-3</v>
      </c>
      <c r="J40" s="74">
        <f>J39</f>
        <v>46.65629860031104</v>
      </c>
      <c r="K40" s="118" t="str">
        <f>K39</f>
        <v>КМС</v>
      </c>
      <c r="L40" s="86"/>
    </row>
    <row r="41" spans="1:12" ht="18" customHeight="1" x14ac:dyDescent="0.2">
      <c r="A41" s="84">
        <v>10</v>
      </c>
      <c r="B41" s="67">
        <v>15</v>
      </c>
      <c r="C41" s="67">
        <v>10095787480</v>
      </c>
      <c r="D41" s="68" t="s">
        <v>103</v>
      </c>
      <c r="E41" s="69" t="s">
        <v>104</v>
      </c>
      <c r="F41" s="70" t="s">
        <v>24</v>
      </c>
      <c r="G41" s="57" t="s">
        <v>105</v>
      </c>
      <c r="H41" s="114">
        <v>4.4772106481481479E-2</v>
      </c>
      <c r="I41" s="115">
        <f>H41-$H$23</f>
        <v>3.7527777777777716E-3</v>
      </c>
      <c r="J41" s="76">
        <f>IFERROR($J$19*3600/(HOUR(H41)*3600+MINUTE(H41)*60+SECOND(H41)),"")</f>
        <v>46.535677352637023</v>
      </c>
      <c r="K41" s="117" t="s">
        <v>24</v>
      </c>
      <c r="L41" s="85"/>
    </row>
    <row r="42" spans="1:12" ht="18" customHeight="1" thickBot="1" x14ac:dyDescent="0.25">
      <c r="A42" s="95">
        <f>A41</f>
        <v>10</v>
      </c>
      <c r="B42" s="58">
        <v>16</v>
      </c>
      <c r="C42" s="59">
        <v>10092974177</v>
      </c>
      <c r="D42" s="71" t="s">
        <v>106</v>
      </c>
      <c r="E42" s="72" t="s">
        <v>107</v>
      </c>
      <c r="F42" s="73" t="s">
        <v>20</v>
      </c>
      <c r="G42" s="90" t="s">
        <v>105</v>
      </c>
      <c r="H42" s="74">
        <f>H41</f>
        <v>4.4772106481481479E-2</v>
      </c>
      <c r="I42" s="74">
        <f>I41</f>
        <v>3.7527777777777716E-3</v>
      </c>
      <c r="J42" s="74">
        <f>J41</f>
        <v>46.535677352637023</v>
      </c>
      <c r="K42" s="118" t="str">
        <f>K41</f>
        <v>КМС</v>
      </c>
      <c r="L42" s="86"/>
    </row>
    <row r="43" spans="1:12" ht="18" customHeight="1" x14ac:dyDescent="0.2">
      <c r="A43" s="84">
        <v>11</v>
      </c>
      <c r="B43" s="67">
        <v>30</v>
      </c>
      <c r="C43" s="67">
        <v>10036087115</v>
      </c>
      <c r="D43" s="68" t="s">
        <v>108</v>
      </c>
      <c r="E43" s="69" t="s">
        <v>109</v>
      </c>
      <c r="F43" s="70" t="s">
        <v>20</v>
      </c>
      <c r="G43" s="57" t="s">
        <v>70</v>
      </c>
      <c r="H43" s="114">
        <v>4.5129050925925923E-2</v>
      </c>
      <c r="I43" s="115">
        <f>H43-$H$23</f>
        <v>4.109722222222216E-3</v>
      </c>
      <c r="J43" s="76">
        <f>IFERROR($J$19*3600/(HOUR(H43)*3600+MINUTE(H43)*60+SECOND(H43)),"")</f>
        <v>46.165683508591947</v>
      </c>
      <c r="K43" s="117" t="s">
        <v>24</v>
      </c>
      <c r="L43" s="85"/>
    </row>
    <row r="44" spans="1:12" ht="18" customHeight="1" thickBot="1" x14ac:dyDescent="0.25">
      <c r="A44" s="95">
        <f>A43</f>
        <v>11</v>
      </c>
      <c r="B44" s="58">
        <v>31</v>
      </c>
      <c r="C44" s="59">
        <v>10036028410</v>
      </c>
      <c r="D44" s="71" t="s">
        <v>110</v>
      </c>
      <c r="E44" s="72" t="s">
        <v>111</v>
      </c>
      <c r="F44" s="73" t="s">
        <v>20</v>
      </c>
      <c r="G44" s="90" t="s">
        <v>70</v>
      </c>
      <c r="H44" s="74">
        <f>H43</f>
        <v>4.5129050925925923E-2</v>
      </c>
      <c r="I44" s="74">
        <f>I43</f>
        <v>4.109722222222216E-3</v>
      </c>
      <c r="J44" s="74">
        <f>J43</f>
        <v>46.165683508591947</v>
      </c>
      <c r="K44" s="118" t="str">
        <f>K43</f>
        <v>КМС</v>
      </c>
      <c r="L44" s="86"/>
    </row>
    <row r="45" spans="1:12" ht="18" customHeight="1" x14ac:dyDescent="0.2">
      <c r="A45" s="84">
        <v>12</v>
      </c>
      <c r="B45" s="67">
        <v>1</v>
      </c>
      <c r="C45" s="67">
        <v>10036045180</v>
      </c>
      <c r="D45" s="68" t="s">
        <v>112</v>
      </c>
      <c r="E45" s="69" t="s">
        <v>113</v>
      </c>
      <c r="F45" s="70" t="s">
        <v>20</v>
      </c>
      <c r="G45" s="57" t="s">
        <v>114</v>
      </c>
      <c r="H45" s="114">
        <v>4.5634722222222222E-2</v>
      </c>
      <c r="I45" s="115">
        <f>H45-$H$23</f>
        <v>4.6153935185185152E-3</v>
      </c>
      <c r="J45" s="76">
        <f>IFERROR($J$19*3600/(HOUR(H45)*3600+MINUTE(H45)*60+SECOND(H45)),"")</f>
        <v>45.650519908698961</v>
      </c>
      <c r="K45" s="117" t="s">
        <v>24</v>
      </c>
      <c r="L45" s="85"/>
    </row>
    <row r="46" spans="1:12" ht="18" customHeight="1" thickBot="1" x14ac:dyDescent="0.25">
      <c r="A46" s="95">
        <f>A45</f>
        <v>12</v>
      </c>
      <c r="B46" s="58">
        <v>2</v>
      </c>
      <c r="C46" s="59">
        <v>10077305142</v>
      </c>
      <c r="D46" s="71" t="s">
        <v>115</v>
      </c>
      <c r="E46" s="72" t="s">
        <v>116</v>
      </c>
      <c r="F46" s="73" t="s">
        <v>24</v>
      </c>
      <c r="G46" s="90" t="s">
        <v>114</v>
      </c>
      <c r="H46" s="74">
        <f>H45</f>
        <v>4.5634722222222222E-2</v>
      </c>
      <c r="I46" s="74">
        <f>I45</f>
        <v>4.6153935185185152E-3</v>
      </c>
      <c r="J46" s="74">
        <f>J45</f>
        <v>45.650519908698961</v>
      </c>
      <c r="K46" s="118" t="str">
        <f>K45</f>
        <v>КМС</v>
      </c>
      <c r="L46" s="86"/>
    </row>
    <row r="47" spans="1:12" ht="18" customHeight="1" x14ac:dyDescent="0.2">
      <c r="A47" s="84">
        <v>13</v>
      </c>
      <c r="B47" s="67">
        <v>25</v>
      </c>
      <c r="C47" s="67">
        <v>10036012848</v>
      </c>
      <c r="D47" s="68" t="s">
        <v>117</v>
      </c>
      <c r="E47" s="69" t="s">
        <v>118</v>
      </c>
      <c r="F47" s="70" t="s">
        <v>24</v>
      </c>
      <c r="G47" s="57" t="s">
        <v>65</v>
      </c>
      <c r="H47" s="114">
        <v>4.5636458333333331E-2</v>
      </c>
      <c r="I47" s="115">
        <f>H47-$H$23</f>
        <v>4.6171296296296238E-3</v>
      </c>
      <c r="J47" s="76">
        <f>IFERROR($J$19*3600/(HOUR(H47)*3600+MINUTE(H47)*60+SECOND(H47)),"")</f>
        <v>45.650519908698961</v>
      </c>
      <c r="K47" s="117" t="s">
        <v>24</v>
      </c>
      <c r="L47" s="85"/>
    </row>
    <row r="48" spans="1:12" ht="18" customHeight="1" thickBot="1" x14ac:dyDescent="0.25">
      <c r="A48" s="95">
        <f>A47</f>
        <v>13</v>
      </c>
      <c r="B48" s="58">
        <v>24</v>
      </c>
      <c r="C48" s="59">
        <v>10034911900</v>
      </c>
      <c r="D48" s="71" t="s">
        <v>119</v>
      </c>
      <c r="E48" s="72" t="s">
        <v>120</v>
      </c>
      <c r="F48" s="73" t="s">
        <v>24</v>
      </c>
      <c r="G48" s="90" t="s">
        <v>65</v>
      </c>
      <c r="H48" s="74">
        <f>H47</f>
        <v>4.5636458333333331E-2</v>
      </c>
      <c r="I48" s="74">
        <f>I47</f>
        <v>4.6171296296296238E-3</v>
      </c>
      <c r="J48" s="74">
        <f>J47</f>
        <v>45.650519908698961</v>
      </c>
      <c r="K48" s="118" t="str">
        <f>K47</f>
        <v>КМС</v>
      </c>
      <c r="L48" s="86"/>
    </row>
    <row r="49" spans="1:12" ht="18" customHeight="1" x14ac:dyDescent="0.2">
      <c r="A49" s="84">
        <v>14</v>
      </c>
      <c r="B49" s="67">
        <v>42</v>
      </c>
      <c r="C49" s="67">
        <v>10010193367</v>
      </c>
      <c r="D49" s="68" t="s">
        <v>121</v>
      </c>
      <c r="E49" s="69" t="s">
        <v>122</v>
      </c>
      <c r="F49" s="70" t="s">
        <v>20</v>
      </c>
      <c r="G49" s="57" t="s">
        <v>123</v>
      </c>
      <c r="H49" s="114">
        <v>4.6001967592592591E-2</v>
      </c>
      <c r="I49" s="115">
        <f>H49-$H$23</f>
        <v>4.9826388888888837E-3</v>
      </c>
      <c r="J49" s="76">
        <f>IFERROR($J$19*3600/(HOUR(H49)*3600+MINUTE(H49)*60+SECOND(H49)),"")</f>
        <v>45.283018867924525</v>
      </c>
      <c r="K49" s="117" t="s">
        <v>24</v>
      </c>
      <c r="L49" s="85"/>
    </row>
    <row r="50" spans="1:12" ht="18" customHeight="1" thickBot="1" x14ac:dyDescent="0.25">
      <c r="A50" s="95">
        <f>A49</f>
        <v>14</v>
      </c>
      <c r="B50" s="58">
        <v>41</v>
      </c>
      <c r="C50" s="59">
        <v>10053306451</v>
      </c>
      <c r="D50" s="71" t="s">
        <v>124</v>
      </c>
      <c r="E50" s="72" t="s">
        <v>125</v>
      </c>
      <c r="F50" s="73" t="s">
        <v>24</v>
      </c>
      <c r="G50" s="90" t="s">
        <v>123</v>
      </c>
      <c r="H50" s="74">
        <f>H49</f>
        <v>4.6001967592592591E-2</v>
      </c>
      <c r="I50" s="74">
        <f>I49</f>
        <v>4.9826388888888837E-3</v>
      </c>
      <c r="J50" s="74">
        <f>J49</f>
        <v>45.283018867924525</v>
      </c>
      <c r="K50" s="118" t="str">
        <f>K49</f>
        <v>КМС</v>
      </c>
      <c r="L50" s="86"/>
    </row>
    <row r="51" spans="1:12" ht="18" customHeight="1" x14ac:dyDescent="0.2">
      <c r="A51" s="84">
        <v>15</v>
      </c>
      <c r="B51" s="67">
        <v>9</v>
      </c>
      <c r="C51" s="67">
        <v>10034988082</v>
      </c>
      <c r="D51" s="68" t="s">
        <v>126</v>
      </c>
      <c r="E51" s="69" t="s">
        <v>127</v>
      </c>
      <c r="F51" s="70" t="s">
        <v>20</v>
      </c>
      <c r="G51" s="57" t="s">
        <v>148</v>
      </c>
      <c r="H51" s="114">
        <v>4.6284953703703703E-2</v>
      </c>
      <c r="I51" s="115">
        <f>H51-$H$23</f>
        <v>5.265624999999996E-3</v>
      </c>
      <c r="J51" s="76">
        <f>IFERROR($J$19*3600/(HOUR(H51)*3600+MINUTE(H51)*60+SECOND(H51)),"")</f>
        <v>45.011252813203299</v>
      </c>
      <c r="K51" s="117" t="s">
        <v>24</v>
      </c>
      <c r="L51" s="85"/>
    </row>
    <row r="52" spans="1:12" ht="18" customHeight="1" thickBot="1" x14ac:dyDescent="0.25">
      <c r="A52" s="95">
        <f>A51</f>
        <v>15</v>
      </c>
      <c r="B52" s="58">
        <v>7</v>
      </c>
      <c r="C52" s="59">
        <v>10034975049</v>
      </c>
      <c r="D52" s="71" t="s">
        <v>128</v>
      </c>
      <c r="E52" s="72" t="s">
        <v>129</v>
      </c>
      <c r="F52" s="73" t="s">
        <v>20</v>
      </c>
      <c r="G52" s="90" t="s">
        <v>148</v>
      </c>
      <c r="H52" s="74">
        <f>H51</f>
        <v>4.6284953703703703E-2</v>
      </c>
      <c r="I52" s="74">
        <f>I51</f>
        <v>5.265624999999996E-3</v>
      </c>
      <c r="J52" s="74">
        <f>J51</f>
        <v>45.011252813203299</v>
      </c>
      <c r="K52" s="118" t="str">
        <f>K51</f>
        <v>КМС</v>
      </c>
      <c r="L52" s="86"/>
    </row>
    <row r="53" spans="1:12" ht="18" customHeight="1" x14ac:dyDescent="0.2">
      <c r="A53" s="84">
        <v>16</v>
      </c>
      <c r="B53" s="67">
        <v>26</v>
      </c>
      <c r="C53" s="67">
        <v>10080256265</v>
      </c>
      <c r="D53" s="68" t="s">
        <v>130</v>
      </c>
      <c r="E53" s="69" t="s">
        <v>131</v>
      </c>
      <c r="F53" s="70" t="s">
        <v>24</v>
      </c>
      <c r="G53" s="57" t="s">
        <v>70</v>
      </c>
      <c r="H53" s="114">
        <v>4.6724999999999996E-2</v>
      </c>
      <c r="I53" s="115">
        <f>H53-$H$23</f>
        <v>5.7056712962962886E-3</v>
      </c>
      <c r="J53" s="76">
        <f>IFERROR($J$19*3600/(HOUR(H53)*3600+MINUTE(H53)*60+SECOND(H53)),"")</f>
        <v>44.587565023532328</v>
      </c>
      <c r="K53" s="75"/>
      <c r="L53" s="85"/>
    </row>
    <row r="54" spans="1:12" ht="18" customHeight="1" thickBot="1" x14ac:dyDescent="0.25">
      <c r="A54" s="95">
        <f>A53</f>
        <v>16</v>
      </c>
      <c r="B54" s="58">
        <v>27</v>
      </c>
      <c r="C54" s="59">
        <v>10056231183</v>
      </c>
      <c r="D54" s="71" t="s">
        <v>132</v>
      </c>
      <c r="E54" s="72" t="s">
        <v>133</v>
      </c>
      <c r="F54" s="73" t="s">
        <v>24</v>
      </c>
      <c r="G54" s="90" t="s">
        <v>70</v>
      </c>
      <c r="H54" s="74">
        <f>H53</f>
        <v>4.6724999999999996E-2</v>
      </c>
      <c r="I54" s="74">
        <f>I53</f>
        <v>5.7056712962962886E-3</v>
      </c>
      <c r="J54" s="74">
        <f>J53</f>
        <v>44.587565023532328</v>
      </c>
      <c r="K54" s="58"/>
      <c r="L54" s="86"/>
    </row>
    <row r="55" spans="1:12" ht="18" customHeight="1" x14ac:dyDescent="0.2">
      <c r="A55" s="84">
        <v>17</v>
      </c>
      <c r="B55" s="67">
        <v>12</v>
      </c>
      <c r="C55" s="67">
        <v>10089094985</v>
      </c>
      <c r="D55" s="68" t="s">
        <v>134</v>
      </c>
      <c r="E55" s="69" t="s">
        <v>135</v>
      </c>
      <c r="F55" s="70" t="s">
        <v>20</v>
      </c>
      <c r="G55" s="57" t="s">
        <v>148</v>
      </c>
      <c r="H55" s="114">
        <v>4.8545138888888888E-2</v>
      </c>
      <c r="I55" s="115">
        <f>H55-$H$23</f>
        <v>7.5258101851851805E-3</v>
      </c>
      <c r="J55" s="76">
        <f>IFERROR($J$19*3600/(HOUR(H55)*3600+MINUTE(H55)*60+SECOND(H55)),"")</f>
        <v>42.918454935622314</v>
      </c>
      <c r="K55" s="75"/>
      <c r="L55" s="85"/>
    </row>
    <row r="56" spans="1:12" ht="18" customHeight="1" thickBot="1" x14ac:dyDescent="0.25">
      <c r="A56" s="95">
        <f>A55</f>
        <v>17</v>
      </c>
      <c r="B56" s="58">
        <v>13</v>
      </c>
      <c r="C56" s="59">
        <v>10092255771</v>
      </c>
      <c r="D56" s="71" t="s">
        <v>136</v>
      </c>
      <c r="E56" s="72" t="s">
        <v>137</v>
      </c>
      <c r="F56" s="73" t="s">
        <v>20</v>
      </c>
      <c r="G56" s="90" t="s">
        <v>148</v>
      </c>
      <c r="H56" s="74">
        <f>H55</f>
        <v>4.8545138888888888E-2</v>
      </c>
      <c r="I56" s="74">
        <f>I55</f>
        <v>7.5258101851851805E-3</v>
      </c>
      <c r="J56" s="74">
        <f>J55</f>
        <v>42.918454935622314</v>
      </c>
      <c r="K56" s="58"/>
      <c r="L56" s="86"/>
    </row>
    <row r="57" spans="1:12" ht="18" customHeight="1" x14ac:dyDescent="0.2">
      <c r="A57" s="84">
        <v>18</v>
      </c>
      <c r="B57" s="67">
        <v>3</v>
      </c>
      <c r="C57" s="67">
        <v>10036090347</v>
      </c>
      <c r="D57" s="68" t="s">
        <v>138</v>
      </c>
      <c r="E57" s="69" t="s">
        <v>139</v>
      </c>
      <c r="F57" s="70" t="s">
        <v>24</v>
      </c>
      <c r="G57" s="57" t="s">
        <v>114</v>
      </c>
      <c r="H57" s="114">
        <v>5.1757870370370364E-2</v>
      </c>
      <c r="I57" s="115">
        <f>H57-$H$23</f>
        <v>1.0738541666666657E-2</v>
      </c>
      <c r="J57" s="76">
        <f>IFERROR($J$19*3600/(HOUR(H57)*3600+MINUTE(H57)*60+SECOND(H57)),"")</f>
        <v>40.250447227191415</v>
      </c>
      <c r="K57" s="75"/>
      <c r="L57" s="85"/>
    </row>
    <row r="58" spans="1:12" ht="18" customHeight="1" thickBot="1" x14ac:dyDescent="0.25">
      <c r="A58" s="95">
        <f>A57</f>
        <v>18</v>
      </c>
      <c r="B58" s="58">
        <v>4</v>
      </c>
      <c r="C58" s="59">
        <v>10009691900</v>
      </c>
      <c r="D58" s="71" t="s">
        <v>140</v>
      </c>
      <c r="E58" s="72" t="s">
        <v>141</v>
      </c>
      <c r="F58" s="73" t="s">
        <v>20</v>
      </c>
      <c r="G58" s="90" t="s">
        <v>114</v>
      </c>
      <c r="H58" s="74">
        <f>H57</f>
        <v>5.1757870370370364E-2</v>
      </c>
      <c r="I58" s="74">
        <f>I57</f>
        <v>1.0738541666666657E-2</v>
      </c>
      <c r="J58" s="74">
        <f>J57</f>
        <v>40.250447227191415</v>
      </c>
      <c r="K58" s="58"/>
      <c r="L58" s="86"/>
    </row>
    <row r="59" spans="1:12" ht="18" customHeight="1" x14ac:dyDescent="0.2">
      <c r="A59" s="84" t="s">
        <v>142</v>
      </c>
      <c r="B59" s="67">
        <v>19</v>
      </c>
      <c r="C59" s="67">
        <v>10113209589</v>
      </c>
      <c r="D59" s="68" t="s">
        <v>143</v>
      </c>
      <c r="E59" s="69" t="s">
        <v>144</v>
      </c>
      <c r="F59" s="70" t="s">
        <v>24</v>
      </c>
      <c r="G59" s="57" t="s">
        <v>145</v>
      </c>
      <c r="H59" s="114">
        <v>5.2459953703703703E-2</v>
      </c>
      <c r="I59" s="115">
        <f>H59-$H$23</f>
        <v>1.1440624999999996E-2</v>
      </c>
      <c r="J59" s="76">
        <f>IFERROR($J$19*3600/(HOUR(H59)*3600+MINUTE(H59)*60+SECOND(H59)),"")</f>
        <v>39.708802117802783</v>
      </c>
      <c r="K59" s="75"/>
      <c r="L59" s="85"/>
    </row>
    <row r="60" spans="1:12" ht="18" customHeight="1" thickBot="1" x14ac:dyDescent="0.25">
      <c r="A60" s="120" t="str">
        <f>A59</f>
        <v>ВК</v>
      </c>
      <c r="B60" s="96">
        <v>28</v>
      </c>
      <c r="C60" s="97">
        <v>10036065893</v>
      </c>
      <c r="D60" s="98" t="s">
        <v>146</v>
      </c>
      <c r="E60" s="99" t="s">
        <v>147</v>
      </c>
      <c r="F60" s="100" t="s">
        <v>24</v>
      </c>
      <c r="G60" s="119" t="s">
        <v>70</v>
      </c>
      <c r="H60" s="121">
        <f>H59</f>
        <v>5.2459953703703703E-2</v>
      </c>
      <c r="I60" s="121">
        <f>I59</f>
        <v>1.1440624999999996E-2</v>
      </c>
      <c r="J60" s="113">
        <f>J59</f>
        <v>39.708802117802783</v>
      </c>
      <c r="K60" s="96"/>
      <c r="L60" s="101"/>
    </row>
    <row r="61" spans="1:12" ht="7.5" customHeight="1" thickTop="1" thickBot="1" x14ac:dyDescent="0.25">
      <c r="A61" s="32"/>
      <c r="B61" s="33"/>
      <c r="C61" s="33"/>
      <c r="D61" s="1"/>
      <c r="E61" s="34"/>
      <c r="F61" s="20"/>
      <c r="G61" s="20"/>
      <c r="H61" s="35"/>
      <c r="I61" s="36"/>
      <c r="J61" s="37"/>
      <c r="K61" s="36"/>
      <c r="L61" s="36"/>
    </row>
    <row r="62" spans="1:12" ht="15.75" thickTop="1" x14ac:dyDescent="0.2">
      <c r="A62" s="178" t="s">
        <v>4</v>
      </c>
      <c r="B62" s="168"/>
      <c r="C62" s="168"/>
      <c r="D62" s="168"/>
      <c r="E62" s="91"/>
      <c r="F62" s="91"/>
      <c r="G62" s="168" t="s">
        <v>36</v>
      </c>
      <c r="H62" s="168"/>
      <c r="I62" s="168"/>
      <c r="J62" s="168"/>
      <c r="K62" s="168"/>
      <c r="L62" s="169"/>
    </row>
    <row r="63" spans="1:12" x14ac:dyDescent="0.2">
      <c r="A63" s="172" t="s">
        <v>149</v>
      </c>
      <c r="B63" s="173"/>
      <c r="C63" s="173"/>
      <c r="D63" s="174"/>
      <c r="E63" s="102"/>
      <c r="F63" s="77"/>
      <c r="G63" s="38" t="s">
        <v>25</v>
      </c>
      <c r="H63" s="88">
        <v>9</v>
      </c>
      <c r="I63" s="39"/>
      <c r="J63" s="40"/>
      <c r="K63" s="80" t="s">
        <v>23</v>
      </c>
      <c r="L63" s="81">
        <f>COUNTIF(F23:F32,"ЗМС")</f>
        <v>0</v>
      </c>
    </row>
    <row r="64" spans="1:12" x14ac:dyDescent="0.2">
      <c r="A64" s="172" t="s">
        <v>150</v>
      </c>
      <c r="B64" s="173"/>
      <c r="C64" s="173"/>
      <c r="D64" s="174"/>
      <c r="E64" s="102"/>
      <c r="F64" s="78"/>
      <c r="G64" s="42" t="s">
        <v>29</v>
      </c>
      <c r="H64" s="87">
        <v>19</v>
      </c>
      <c r="I64" s="103"/>
      <c r="J64" s="44"/>
      <c r="K64" s="80" t="s">
        <v>17</v>
      </c>
      <c r="L64" s="81">
        <f>COUNTIF(F23:F60,"МСМК")</f>
        <v>2</v>
      </c>
    </row>
    <row r="65" spans="1:27" x14ac:dyDescent="0.2">
      <c r="A65" s="172" t="s">
        <v>151</v>
      </c>
      <c r="B65" s="173"/>
      <c r="C65" s="173"/>
      <c r="D65" s="174"/>
      <c r="E65" s="102"/>
      <c r="F65" s="78"/>
      <c r="G65" s="42" t="s">
        <v>30</v>
      </c>
      <c r="H65" s="87">
        <v>19</v>
      </c>
      <c r="I65" s="103"/>
      <c r="J65" s="44"/>
      <c r="K65" s="80" t="s">
        <v>20</v>
      </c>
      <c r="L65" s="81">
        <f>COUNTIF(F23:F60,"МС")</f>
        <v>25</v>
      </c>
    </row>
    <row r="66" spans="1:27" x14ac:dyDescent="0.2">
      <c r="A66" s="172" t="s">
        <v>152</v>
      </c>
      <c r="B66" s="173"/>
      <c r="C66" s="173"/>
      <c r="D66" s="174"/>
      <c r="E66" s="102"/>
      <c r="F66" s="78"/>
      <c r="G66" s="42" t="s">
        <v>31</v>
      </c>
      <c r="H66" s="88">
        <v>19</v>
      </c>
      <c r="I66" s="103"/>
      <c r="J66" s="44"/>
      <c r="K66" s="80" t="s">
        <v>24</v>
      </c>
      <c r="L66" s="81">
        <f>COUNTIF(F23:F60,"КМС")</f>
        <v>11</v>
      </c>
    </row>
    <row r="67" spans="1:27" x14ac:dyDescent="0.2">
      <c r="A67" s="175"/>
      <c r="B67" s="176"/>
      <c r="C67" s="176"/>
      <c r="D67" s="177"/>
      <c r="E67" s="102"/>
      <c r="F67" s="78"/>
      <c r="G67" s="42" t="s">
        <v>32</v>
      </c>
      <c r="H67" s="88">
        <v>0</v>
      </c>
      <c r="I67" s="103"/>
      <c r="J67" s="44"/>
      <c r="K67" s="80" t="s">
        <v>28</v>
      </c>
      <c r="L67" s="81">
        <f>COUNTIF(F23:F60,"1 СР")</f>
        <v>0</v>
      </c>
    </row>
    <row r="68" spans="1:27" x14ac:dyDescent="0.2">
      <c r="A68" s="92"/>
      <c r="B68" s="93"/>
      <c r="C68" s="93"/>
      <c r="D68" s="94"/>
      <c r="E68" s="102"/>
      <c r="F68" s="78"/>
      <c r="G68" s="80" t="s">
        <v>41</v>
      </c>
      <c r="H68" s="89">
        <v>0</v>
      </c>
      <c r="I68" s="103"/>
      <c r="J68" s="44"/>
      <c r="K68" s="82" t="s">
        <v>39</v>
      </c>
      <c r="L68" s="83">
        <f>COUNTIF(F23:F60,"2 СР")</f>
        <v>0</v>
      </c>
    </row>
    <row r="69" spans="1:27" x14ac:dyDescent="0.2">
      <c r="A69" s="175"/>
      <c r="B69" s="176"/>
      <c r="C69" s="176"/>
      <c r="D69" s="177"/>
      <c r="E69" s="102"/>
      <c r="F69" s="78"/>
      <c r="G69" s="42" t="s">
        <v>33</v>
      </c>
      <c r="H69" s="88">
        <v>0</v>
      </c>
      <c r="I69" s="103"/>
      <c r="J69" s="44"/>
      <c r="K69" s="82" t="s">
        <v>40</v>
      </c>
      <c r="L69" s="81">
        <f>COUNTIF(F23:F60,"3 СР")</f>
        <v>0</v>
      </c>
    </row>
    <row r="70" spans="1:27" x14ac:dyDescent="0.2">
      <c r="A70" s="175"/>
      <c r="B70" s="176"/>
      <c r="C70" s="176"/>
      <c r="D70" s="177"/>
      <c r="E70" s="45"/>
      <c r="F70" s="79"/>
      <c r="G70" s="42" t="s">
        <v>34</v>
      </c>
      <c r="H70" s="88">
        <v>0</v>
      </c>
      <c r="I70" s="46"/>
      <c r="J70" s="47"/>
      <c r="K70" s="41"/>
      <c r="L70" s="62"/>
    </row>
    <row r="71" spans="1:27" ht="7.5" customHeight="1" x14ac:dyDescent="0.2">
      <c r="A71" s="48"/>
      <c r="B71" s="104"/>
      <c r="C71" s="104"/>
      <c r="D71" s="102"/>
      <c r="E71" s="105"/>
      <c r="F71" s="102"/>
      <c r="G71" s="102"/>
      <c r="H71" s="106"/>
      <c r="I71" s="102"/>
      <c r="J71" s="107"/>
      <c r="K71" s="102"/>
      <c r="L71" s="50"/>
    </row>
    <row r="72" spans="1:27" ht="15.75" x14ac:dyDescent="0.2">
      <c r="A72" s="170" t="s">
        <v>2</v>
      </c>
      <c r="B72" s="171"/>
      <c r="C72" s="171"/>
      <c r="D72" s="171"/>
      <c r="E72" s="179" t="s">
        <v>9</v>
      </c>
      <c r="F72" s="179"/>
      <c r="G72" s="179"/>
      <c r="H72" s="171" t="s">
        <v>3</v>
      </c>
      <c r="I72" s="171"/>
      <c r="J72" s="171"/>
      <c r="K72" s="171" t="s">
        <v>44</v>
      </c>
      <c r="L72" s="180"/>
    </row>
    <row r="73" spans="1:27" x14ac:dyDescent="0.2">
      <c r="A73" s="48"/>
      <c r="B73" s="102"/>
      <c r="C73" s="102"/>
      <c r="D73" s="102"/>
      <c r="E73" s="102"/>
      <c r="F73" s="39"/>
      <c r="G73" s="39"/>
      <c r="H73" s="39"/>
      <c r="I73" s="39"/>
      <c r="J73" s="39"/>
      <c r="K73" s="39"/>
      <c r="L73" s="54"/>
    </row>
    <row r="74" spans="1:27" x14ac:dyDescent="0.2">
      <c r="A74" s="51"/>
      <c r="B74" s="104"/>
      <c r="C74" s="104"/>
      <c r="D74" s="104"/>
      <c r="E74" s="108"/>
      <c r="F74" s="104"/>
      <c r="G74" s="104"/>
      <c r="H74" s="109"/>
      <c r="I74" s="104"/>
      <c r="J74" s="104"/>
      <c r="K74" s="104"/>
      <c r="L74" s="53"/>
    </row>
    <row r="75" spans="1:27" x14ac:dyDescent="0.2">
      <c r="A75" s="51"/>
      <c r="B75" s="104"/>
      <c r="C75" s="104"/>
      <c r="D75" s="104"/>
      <c r="E75" s="108"/>
      <c r="F75" s="104"/>
      <c r="G75" s="104"/>
      <c r="H75" s="109"/>
      <c r="I75" s="104"/>
      <c r="J75" s="104"/>
      <c r="K75" s="104"/>
      <c r="L75" s="53"/>
    </row>
    <row r="76" spans="1:27" x14ac:dyDescent="0.2">
      <c r="A76" s="51"/>
      <c r="B76" s="104"/>
      <c r="C76" s="104"/>
      <c r="D76" s="104"/>
      <c r="E76" s="108"/>
      <c r="F76" s="104"/>
      <c r="G76" s="104"/>
      <c r="H76" s="109"/>
      <c r="I76" s="104"/>
      <c r="J76" s="104"/>
      <c r="K76" s="104"/>
      <c r="L76" s="53"/>
    </row>
    <row r="77" spans="1:27" x14ac:dyDescent="0.2">
      <c r="A77" s="51"/>
      <c r="B77" s="104"/>
      <c r="C77" s="104"/>
      <c r="D77" s="104"/>
      <c r="E77" s="108"/>
      <c r="F77" s="104"/>
      <c r="G77" s="104"/>
      <c r="H77" s="109"/>
      <c r="I77" s="104"/>
      <c r="J77" s="104"/>
      <c r="K77" s="104"/>
      <c r="L77" s="53"/>
    </row>
    <row r="78" spans="1:27" ht="16.5" thickBot="1" x14ac:dyDescent="0.25">
      <c r="A78" s="166" t="s">
        <v>35</v>
      </c>
      <c r="B78" s="167"/>
      <c r="C78" s="167"/>
      <c r="D78" s="167"/>
      <c r="E78" s="122" t="str">
        <f>G17</f>
        <v>Кавун С.М. (1К, Краснодарский край)</v>
      </c>
      <c r="F78" s="122"/>
      <c r="G78" s="122"/>
      <c r="H78" s="122" t="str">
        <f>G18</f>
        <v>Кавун И.А. (1К, Краснодарский край)</v>
      </c>
      <c r="I78" s="122"/>
      <c r="J78" s="122"/>
      <c r="K78" s="122" t="str">
        <f>G19</f>
        <v>Мельник А.И. (ВК, Краснодарский край)</v>
      </c>
      <c r="L78" s="123"/>
    </row>
    <row r="79" spans="1:27" s="19" customFormat="1" ht="13.5" thickTop="1" x14ac:dyDescent="0.2">
      <c r="A79" s="2"/>
      <c r="B79" s="52"/>
      <c r="C79" s="52"/>
      <c r="D79" s="2"/>
      <c r="F79" s="2"/>
      <c r="G79" s="2"/>
      <c r="H79" s="43"/>
      <c r="I79" s="2"/>
      <c r="J79" s="4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</sheetData>
  <mergeCells count="48">
    <mergeCell ref="A78:D78"/>
    <mergeCell ref="G62:L62"/>
    <mergeCell ref="A72:D72"/>
    <mergeCell ref="A63:D63"/>
    <mergeCell ref="A64:D64"/>
    <mergeCell ref="A66:D66"/>
    <mergeCell ref="A67:D67"/>
    <mergeCell ref="A69:D69"/>
    <mergeCell ref="A70:D70"/>
    <mergeCell ref="A65:D65"/>
    <mergeCell ref="A62:D62"/>
    <mergeCell ref="E72:G72"/>
    <mergeCell ref="E78:G78"/>
    <mergeCell ref="H72:J72"/>
    <mergeCell ref="H78:J78"/>
    <mergeCell ref="K72:L72"/>
    <mergeCell ref="A6:L6"/>
    <mergeCell ref="A11:L11"/>
    <mergeCell ref="H15:L15"/>
    <mergeCell ref="A8:L8"/>
    <mergeCell ref="A9:L9"/>
    <mergeCell ref="A10:L10"/>
    <mergeCell ref="A7:L7"/>
    <mergeCell ref="A14:D14"/>
    <mergeCell ref="A15:G15"/>
    <mergeCell ref="A12:L12"/>
    <mergeCell ref="L21:L22"/>
    <mergeCell ref="D21:D22"/>
    <mergeCell ref="A13:D13"/>
    <mergeCell ref="G21:G22"/>
    <mergeCell ref="A21:A22"/>
    <mergeCell ref="B21:B22"/>
    <mergeCell ref="K78:L78"/>
    <mergeCell ref="E21:E22"/>
    <mergeCell ref="F21:F22"/>
    <mergeCell ref="A1:L1"/>
    <mergeCell ref="A2:L2"/>
    <mergeCell ref="A3:L3"/>
    <mergeCell ref="A4:L4"/>
    <mergeCell ref="A5:L5"/>
    <mergeCell ref="H21:H22"/>
    <mergeCell ref="H16:L16"/>
    <mergeCell ref="H17:L17"/>
    <mergeCell ref="H18:L18"/>
    <mergeCell ref="C21:C22"/>
    <mergeCell ref="I21:I22"/>
    <mergeCell ref="J21:J22"/>
    <mergeCell ref="K21:K22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4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J25 I29 I33 I27 J26:J32 I35:J35 J33 I31 J34 I37:J37 J36 I39:J39 J38 I41:J41 J40 I43:J43 J42 I45:J45 J44 I47:J47 J46 I49:J49 J48 I51:J51 J50 I53:J53 J52 I55:J55 J54 I57:J57 J56 I59:J59 J58 J6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парная гонка</vt:lpstr>
      <vt:lpstr>'парная гонка'!Заголовки_для_печати</vt:lpstr>
      <vt:lpstr>'парная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2022-08-26T09:51:46Z</dcterms:modified>
</cp:coreProperties>
</file>