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y\OneDrive\Рабочий стол\Гран При Тулы 25-29.05.2024\на платформу\"/>
    </mc:Choice>
  </mc:AlternateContent>
  <xr:revisionPtr revIDLastSave="0" documentId="13_ncr:1_{F3FD5BC8-5D0F-48D9-96BD-0760E45C53C7}" xr6:coauthVersionLast="47" xr6:coauthVersionMax="47" xr10:uidLastSave="{00000000-0000-0000-0000-000000000000}"/>
  <bookViews>
    <workbookView xWindow="-108" yWindow="-108" windowWidth="23256" windowHeight="12456" xr2:uid="{F693D637-C47D-457B-8578-D0080F9E091E}"/>
  </bookViews>
  <sheets>
    <sheet name="гонка по очкам юниорки" sheetId="1" r:id="rId1"/>
  </sheets>
  <externalReferences>
    <externalReference r:id="rId2"/>
  </externalReferences>
  <definedNames>
    <definedName name="_xlnm._FilterDatabase" localSheetId="0" hidden="1">'гонка по очкам юниорки'!$B$23:$Y$41</definedName>
    <definedName name="_xlnm.Print_Area" localSheetId="0">'гонка по очкам юниорки'!$A$1:$Y$71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8" i="1" l="1"/>
  <c r="H68" i="1"/>
  <c r="E68" i="1"/>
  <c r="A68" i="1"/>
  <c r="H60" i="1"/>
  <c r="H59" i="1"/>
  <c r="H58" i="1"/>
  <c r="H57" i="1"/>
  <c r="W45" i="1"/>
  <c r="F45" i="1"/>
  <c r="E45" i="1"/>
  <c r="D45" i="1"/>
  <c r="C45" i="1"/>
  <c r="W44" i="1"/>
  <c r="F44" i="1"/>
  <c r="K57" i="1" s="1"/>
  <c r="E44" i="1"/>
  <c r="D44" i="1"/>
  <c r="C44" i="1"/>
  <c r="W43" i="1"/>
  <c r="F43" i="1"/>
  <c r="E43" i="1"/>
  <c r="D43" i="1"/>
  <c r="C43" i="1"/>
  <c r="W42" i="1"/>
  <c r="G42" i="1"/>
  <c r="F42" i="1"/>
  <c r="E42" i="1"/>
  <c r="D42" i="1"/>
  <c r="C42" i="1"/>
  <c r="W41" i="1"/>
  <c r="W40" i="1"/>
  <c r="W39" i="1"/>
  <c r="W38" i="1"/>
  <c r="W37" i="1"/>
  <c r="W36" i="1"/>
  <c r="K58" i="1"/>
  <c r="W35" i="1"/>
  <c r="W34" i="1"/>
  <c r="W33" i="1"/>
  <c r="W32" i="1"/>
  <c r="W31" i="1"/>
  <c r="W30" i="1"/>
  <c r="W29" i="1"/>
  <c r="W28" i="1"/>
  <c r="W27" i="1"/>
  <c r="W26" i="1"/>
  <c r="W25" i="1"/>
  <c r="W24" i="1"/>
  <c r="K56" i="1"/>
  <c r="H14" i="1"/>
  <c r="H56" i="1" l="1"/>
  <c r="H55" i="1" s="1"/>
  <c r="K54" i="1"/>
  <c r="K60" i="1"/>
  <c r="K59" i="1"/>
  <c r="K55" i="1"/>
</calcChain>
</file>

<file path=xl/sharedStrings.xml><?xml version="1.0" encoding="utf-8"?>
<sst xmlns="http://schemas.openxmlformats.org/spreadsheetml/2006/main" count="125" uniqueCount="92">
  <si>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</si>
  <si>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</si>
  <si>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</si>
  <si>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</si>
  <si>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</si>
  <si>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>"ГРАН-ПРИ ТУЛЫ"</t>
  </si>
  <si>
    <t>ИТОГОВЫЙ ПРОТОКОЛ</t>
  </si>
  <si>
    <t>трек - гонка по очкам</t>
  </si>
  <si>
    <t>Юниорки 17-18 лет</t>
  </si>
  <si>
    <t>МЕСТО ПРОВЕДЕНИЯ: г. Тула</t>
  </si>
  <si>
    <t>Время гонки:</t>
  </si>
  <si>
    <t>№ ВРВС: 0080311811Я</t>
  </si>
  <si>
    <t>ДАТА ПРОВЕДЕНИЯ: 28 Мая 2024 года</t>
  </si>
  <si>
    <t>Ср.ск.:</t>
  </si>
  <si>
    <t>№ ЕКП 2024: 2008710016013806</t>
  </si>
  <si>
    <t>ИНФОРМАЦИЯ О ЖЮРИ И ГСК СОРЕВНОВАНИЙ:</t>
  </si>
  <si>
    <t>ТЕХНИЧЕСКИЕ ДАННЫЕ ТРАССЫ:</t>
  </si>
  <si>
    <t>ТЕХНИЧЕСКИЙ ДЕЛЕГАТ ФВСР:</t>
  </si>
  <si>
    <t>Денисенко С.А. (Москва)</t>
  </si>
  <si>
    <t>НАЗВАНИЕ ТРАССЫ / РЕГ. НОМЕР:  велотрек "Арсенал"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</si>
  <si>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</si>
  <si>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</si>
  <si>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</si>
  <si>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</si>
  <si>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Валова А.С. (ВК, Санкт-Петербург)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</si>
  <si>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</si>
  <si>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</si>
  <si>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</si>
  <si>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</t>
  </si>
  <si>
    <t>333/48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</si>
  <si>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</si>
  <si>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</si>
  <si>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</si>
  <si>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</si>
  <si>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</si>
  <si>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</si>
  <si>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</si>
  <si>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</si>
  <si>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ФИНИШЕ</t>
  </si>
  <si>
    <t>ПРЕМИЯ ЗА КРУГИ</t>
  </si>
  <si>
    <t>ОЧКИ</t>
  </si>
  <si>
    <t>ВЫПОЛНЕНИЕ НТУ ЕВСК</t>
  </si>
  <si>
    <t>ПРИМЕЧАНИЕ</t>
  </si>
  <si>
    <t>+ ЗА КРУГ</t>
  </si>
  <si>
    <t>- ЗА КРУГ</t>
  </si>
  <si>
    <t>снята</t>
  </si>
  <si>
    <t>ПОГОДНЫЕ УСЛОВИЯ</t>
  </si>
  <si>
    <t>СТАТИСТИКА ГОНКИ</t>
  </si>
  <si>
    <t>Температура: +21</t>
  </si>
  <si>
    <t>Субъектов РФ</t>
  </si>
  <si>
    <t>ЗМС</t>
  </si>
  <si>
    <t>Влажность: 53 %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</si>
  <si>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</si>
  <si>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</si>
  <si>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</si>
  <si>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</si>
  <si>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</si>
  <si>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</si>
  <si>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</si>
  <si>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</si>
  <si>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</si>
  <si>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</si>
  <si>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</si>
  <si>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</si>
  <si>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</si>
  <si>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</si>
  <si>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</si>
  <si>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</si>
  <si>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Ермолова Дарья</t>
  </si>
  <si>
    <t>Тульская область</t>
  </si>
  <si>
    <t xml:space="preserve">Рахмжан Аружан </t>
  </si>
  <si>
    <t>Казахстан</t>
  </si>
  <si>
    <t>Мишина Алена</t>
  </si>
  <si>
    <t>Рыбина Светлана</t>
  </si>
  <si>
    <t>Москва</t>
  </si>
  <si>
    <t>Боброва Мария</t>
  </si>
  <si>
    <t>Толстикова Екатерина</t>
  </si>
  <si>
    <t>Смирнова Анна</t>
  </si>
  <si>
    <t xml:space="preserve">Глушкова Ольга </t>
  </si>
  <si>
    <t xml:space="preserve">Копжасарова Динара </t>
  </si>
  <si>
    <t>Савицкая Анастасия</t>
  </si>
  <si>
    <t>Омская область</t>
  </si>
  <si>
    <t xml:space="preserve">Хурметбеккызы Гульназ </t>
  </si>
  <si>
    <t>Сайганова Мария</t>
  </si>
  <si>
    <t>Четкина Виталия</t>
  </si>
  <si>
    <t>Медведева Кристина</t>
  </si>
  <si>
    <t>Ельцова Мира</t>
  </si>
  <si>
    <t>Алексеева Ангелина</t>
  </si>
  <si>
    <t>Свердловская область</t>
  </si>
  <si>
    <t>Фатеева Александра</t>
  </si>
  <si>
    <t>Ваганина Ирина</t>
  </si>
  <si>
    <t>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</si>
</sst>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.000"/>
    <numFmt numFmtId="165" formatCode="h:mm:ss.00"/>
    <numFmt numFmtId="166" formatCode="yyyy"/>
  </numFmts>
  <fonts count="17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1" fillId="0" borderId="0"/>
    <xf numFmtId="0" fontId="10" fillId="0" borderId="0"/>
    <xf numFmtId="0" fontId="11" fillId="0" borderId="0"/>
    <xf numFmtId="0" fontId="10" fillId="0" borderId="0"/>
  </cellStyleXfs>
  <cellXfs count="18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164" fontId="8" fillId="0" borderId="11" xfId="0" applyNumberFormat="1" applyFont="1" applyBorder="1" applyAlignment="1">
      <alignment vertical="center"/>
    </xf>
    <xf numFmtId="1" fontId="2" fillId="2" borderId="11" xfId="0" applyNumberFormat="1" applyFont="1" applyFill="1" applyBorder="1" applyAlignment="1">
      <alignment horizontal="center" vertical="center"/>
    </xf>
    <xf numFmtId="165" fontId="2" fillId="2" borderId="11" xfId="0" applyNumberFormat="1" applyFont="1" applyFill="1" applyBorder="1" applyAlignment="1">
      <alignment horizontal="center" vertical="center"/>
    </xf>
    <xf numFmtId="165" fontId="2" fillId="0" borderId="11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2" fontId="8" fillId="0" borderId="8" xfId="0" applyNumberFormat="1" applyFont="1" applyBorder="1"/>
    <xf numFmtId="0" fontId="9" fillId="0" borderId="8" xfId="0" applyFont="1" applyBorder="1" applyAlignment="1">
      <alignment vertical="center"/>
    </xf>
    <xf numFmtId="1" fontId="2" fillId="2" borderId="8" xfId="0" applyNumberFormat="1" applyFont="1" applyFill="1" applyBorder="1" applyAlignment="1">
      <alignment horizontal="center" vertical="center"/>
    </xf>
    <xf numFmtId="165" fontId="2" fillId="2" borderId="8" xfId="0" applyNumberFormat="1" applyFont="1" applyFill="1" applyBorder="1" applyAlignment="1">
      <alignment horizontal="center" vertical="center"/>
    </xf>
    <xf numFmtId="165" fontId="2" fillId="0" borderId="8" xfId="0" applyNumberFormat="1" applyFont="1" applyBorder="1" applyAlignment="1">
      <alignment vertical="center"/>
    </xf>
    <xf numFmtId="2" fontId="2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4" fillId="3" borderId="15" xfId="0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4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left" vertical="center"/>
    </xf>
    <xf numFmtId="1" fontId="4" fillId="0" borderId="14" xfId="0" applyNumberFormat="1" applyFont="1" applyBorder="1" applyAlignment="1">
      <alignment horizontal="left" vertical="center"/>
    </xf>
    <xf numFmtId="165" fontId="2" fillId="0" borderId="14" xfId="0" applyNumberFormat="1" applyFont="1" applyBorder="1" applyAlignment="1">
      <alignment vertical="center"/>
    </xf>
    <xf numFmtId="0" fontId="10" fillId="0" borderId="0" xfId="0" applyFont="1"/>
    <xf numFmtId="49" fontId="2" fillId="0" borderId="17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14" fontId="2" fillId="0" borderId="20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vertical="center"/>
    </xf>
    <xf numFmtId="2" fontId="2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3" borderId="26" xfId="1" applyFont="1" applyFill="1" applyBorder="1" applyAlignment="1">
      <alignment horizontal="center" vertical="center" wrapText="1"/>
    </xf>
    <xf numFmtId="14" fontId="4" fillId="3" borderId="26" xfId="1" applyNumberFormat="1" applyFont="1" applyFill="1" applyBorder="1" applyAlignment="1">
      <alignment horizontal="center" vertical="center" wrapText="1"/>
    </xf>
    <xf numFmtId="1" fontId="4" fillId="3" borderId="26" xfId="0" applyNumberFormat="1" applyFont="1" applyFill="1" applyBorder="1" applyAlignment="1">
      <alignment horizontal="center" vertical="center"/>
    </xf>
    <xf numFmtId="1" fontId="4" fillId="3" borderId="26" xfId="1" applyNumberFormat="1" applyFont="1" applyFill="1" applyBorder="1" applyAlignment="1">
      <alignment horizontal="center" vertical="center" wrapText="1"/>
    </xf>
    <xf numFmtId="49" fontId="4" fillId="3" borderId="26" xfId="1" applyNumberFormat="1" applyFont="1" applyFill="1" applyBorder="1" applyAlignment="1">
      <alignment horizontal="center" vertical="center" wrapText="1"/>
    </xf>
    <xf numFmtId="2" fontId="4" fillId="3" borderId="26" xfId="1" applyNumberFormat="1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6" xfId="0" applyFont="1" applyBorder="1" applyAlignment="1">
      <alignment horizontal="left" vertical="center"/>
    </xf>
    <xf numFmtId="14" fontId="14" fillId="0" borderId="26" xfId="0" applyNumberFormat="1" applyFont="1" applyBorder="1" applyAlignment="1">
      <alignment horizontal="center" vertical="center"/>
    </xf>
    <xf numFmtId="14" fontId="14" fillId="0" borderId="26" xfId="0" applyNumberFormat="1" applyFont="1" applyBorder="1" applyAlignment="1">
      <alignment horizontal="center" vertical="center" wrapText="1"/>
    </xf>
    <xf numFmtId="1" fontId="8" fillId="0" borderId="15" xfId="0" applyNumberFormat="1" applyFont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5" fillId="0" borderId="3" xfId="3" applyFont="1" applyBorder="1" applyAlignment="1">
      <alignment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vertical="center" wrapText="1"/>
    </xf>
    <xf numFmtId="2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9" fontId="8" fillId="0" borderId="0" xfId="0" applyNumberFormat="1" applyFont="1"/>
    <xf numFmtId="1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horizontal="justify"/>
    </xf>
    <xf numFmtId="0" fontId="15" fillId="0" borderId="0" xfId="3" applyFont="1" applyAlignment="1">
      <alignment vertical="center" wrapText="1"/>
    </xf>
    <xf numFmtId="14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vertical="center"/>
    </xf>
    <xf numFmtId="0" fontId="2" fillId="0" borderId="26" xfId="0" applyFont="1" applyBorder="1" applyAlignment="1">
      <alignment vertical="center"/>
    </xf>
    <xf numFmtId="49" fontId="2" fillId="0" borderId="26" xfId="0" applyNumberFormat="1" applyFont="1" applyBorder="1" applyAlignment="1">
      <alignment horizontal="left" vertical="center"/>
    </xf>
    <xf numFmtId="14" fontId="2" fillId="0" borderId="26" xfId="0" applyNumberFormat="1" applyFont="1" applyBorder="1" applyAlignment="1">
      <alignment horizontal="center" vertical="center"/>
    </xf>
    <xf numFmtId="0" fontId="2" fillId="0" borderId="26" xfId="4" applyFont="1" applyBorder="1" applyAlignment="1">
      <alignment horizontal="left" vertical="center"/>
    </xf>
    <xf numFmtId="49" fontId="2" fillId="0" borderId="26" xfId="4" applyNumberFormat="1" applyFont="1" applyBorder="1" applyAlignment="1">
      <alignment vertical="center"/>
    </xf>
    <xf numFmtId="1" fontId="2" fillId="0" borderId="26" xfId="0" applyNumberFormat="1" applyFont="1" applyBorder="1" applyAlignment="1">
      <alignment horizontal="left" vertical="center"/>
    </xf>
    <xf numFmtId="1" fontId="10" fillId="0" borderId="26" xfId="0" applyNumberFormat="1" applyFont="1" applyBorder="1"/>
    <xf numFmtId="0" fontId="2" fillId="0" borderId="26" xfId="0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2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49" fontId="2" fillId="0" borderId="26" xfId="4" applyNumberFormat="1" applyFont="1" applyBorder="1" applyAlignment="1">
      <alignment horizontal="left" vertical="center"/>
    </xf>
    <xf numFmtId="9" fontId="2" fillId="0" borderId="26" xfId="0" applyNumberFormat="1" applyFont="1" applyBorder="1" applyAlignment="1">
      <alignment horizontal="left" vertical="center"/>
    </xf>
    <xf numFmtId="1" fontId="16" fillId="0" borderId="26" xfId="0" applyNumberFormat="1" applyFont="1" applyBorder="1" applyAlignment="1">
      <alignment horizontal="left" vertical="center"/>
    </xf>
    <xf numFmtId="2" fontId="2" fillId="0" borderId="26" xfId="4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/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" fontId="4" fillId="3" borderId="23" xfId="0" applyNumberFormat="1" applyFont="1" applyFill="1" applyBorder="1" applyAlignment="1">
      <alignment horizontal="center" vertical="center"/>
    </xf>
    <xf numFmtId="1" fontId="4" fillId="3" borderId="23" xfId="1" applyNumberFormat="1" applyFont="1" applyFill="1" applyBorder="1" applyAlignment="1">
      <alignment horizontal="center" vertical="center" wrapText="1"/>
    </xf>
    <xf numFmtId="1" fontId="4" fillId="3" borderId="26" xfId="1" applyNumberFormat="1" applyFont="1" applyFill="1" applyBorder="1" applyAlignment="1">
      <alignment horizontal="center" vertical="center" wrapText="1"/>
    </xf>
    <xf numFmtId="165" fontId="4" fillId="3" borderId="23" xfId="1" applyNumberFormat="1" applyFont="1" applyFill="1" applyBorder="1" applyAlignment="1">
      <alignment horizontal="center" vertical="center" wrapText="1"/>
    </xf>
    <xf numFmtId="2" fontId="4" fillId="3" borderId="23" xfId="1" applyNumberFormat="1" applyFont="1" applyFill="1" applyBorder="1" applyAlignment="1">
      <alignment horizontal="center" vertical="center" wrapText="1"/>
    </xf>
    <xf numFmtId="2" fontId="4" fillId="3" borderId="26" xfId="1" applyNumberFormat="1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165" fontId="4" fillId="0" borderId="16" xfId="0" applyNumberFormat="1" applyFont="1" applyBorder="1" applyAlignment="1">
      <alignment horizontal="left" vertical="center"/>
    </xf>
    <xf numFmtId="165" fontId="4" fillId="0" borderId="14" xfId="0" applyNumberFormat="1" applyFont="1" applyBorder="1" applyAlignment="1">
      <alignment horizontal="left" vertical="center"/>
    </xf>
    <xf numFmtId="165" fontId="4" fillId="0" borderId="17" xfId="0" applyNumberFormat="1" applyFont="1" applyBorder="1" applyAlignment="1">
      <alignment horizontal="left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 wrapText="1"/>
    </xf>
    <xf numFmtId="0" fontId="4" fillId="3" borderId="26" xfId="1" applyFont="1" applyFill="1" applyBorder="1" applyAlignment="1">
      <alignment horizontal="center" vertical="center" wrapText="1"/>
    </xf>
    <xf numFmtId="14" fontId="4" fillId="3" borderId="23" xfId="1" applyNumberFormat="1" applyFont="1" applyFill="1" applyBorder="1" applyAlignment="1">
      <alignment horizontal="center" vertical="center" wrapText="1"/>
    </xf>
    <xf numFmtId="14" fontId="4" fillId="3" borderId="26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2" fontId="8" fillId="0" borderId="8" xfId="0" applyNumberFormat="1" applyFont="1" applyBorder="1" applyAlignment="1">
      <alignment horizontal="left"/>
    </xf>
    <xf numFmtId="0" fontId="4" fillId="3" borderId="15" xfId="0" applyFont="1" applyFill="1" applyBorder="1" applyAlignment="1">
      <alignment horizontal="center" vertical="center"/>
    </xf>
    <xf numFmtId="165" fontId="4" fillId="3" borderId="16" xfId="0" applyNumberFormat="1" applyFont="1" applyFill="1" applyBorder="1" applyAlignment="1">
      <alignment horizontal="center" vertical="center"/>
    </xf>
    <xf numFmtId="165" fontId="4" fillId="3" borderId="14" xfId="0" applyNumberFormat="1" applyFont="1" applyFill="1" applyBorder="1" applyAlignment="1">
      <alignment horizontal="center" vertical="center"/>
    </xf>
    <xf numFmtId="165" fontId="4" fillId="3" borderId="1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5">
    <cellStyle name="Обычный" xfId="0" builtinId="0"/>
    <cellStyle name="Обычный 2 4" xfId="2" xr:uid="{A66D50CB-C741-4247-9DCE-DC3CC94E098D}"/>
    <cellStyle name="Обычный 5" xfId="4" xr:uid="{70C51296-D6EA-4195-A4E2-926CD5F0F7C1}"/>
    <cellStyle name="Обычный_ID4938_RS_1" xfId="3" xr:uid="{BE831CE9-0E26-4F69-8240-2B2165ABE4EA}"/>
    <cellStyle name="Обычный_Стартовый протокол Смирнов_20101106_Results" xfId="1" xr:uid="{AE929F92-ADF2-492B-8FEB-72931C8727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15240</xdr:rowOff>
    </xdr:from>
    <xdr:to>
      <xdr:col>1</xdr:col>
      <xdr:colOff>396240</xdr:colOff>
      <xdr:row>4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E2A3361-8AC3-4CAD-9FDC-73C96806D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5240"/>
          <a:ext cx="8001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281940</xdr:colOff>
      <xdr:row>0</xdr:row>
      <xdr:rowOff>38100</xdr:rowOff>
    </xdr:from>
    <xdr:to>
      <xdr:col>3</xdr:col>
      <xdr:colOff>259080</xdr:colOff>
      <xdr:row>4</xdr:row>
      <xdr:rowOff>45720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CC209A4-E9EC-4A0C-B544-C295249DD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38100"/>
          <a:ext cx="113538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320040</xdr:colOff>
      <xdr:row>0</xdr:row>
      <xdr:rowOff>114300</xdr:rowOff>
    </xdr:from>
    <xdr:to>
      <xdr:col>24</xdr:col>
      <xdr:colOff>228600</xdr:colOff>
      <xdr:row>3</xdr:row>
      <xdr:rowOff>76200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9292C44E-7BA3-48E6-A3B0-DE95B389A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4080" y="114300"/>
          <a:ext cx="51816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685800</xdr:colOff>
      <xdr:row>62</xdr:row>
      <xdr:rowOff>129540</xdr:rowOff>
    </xdr:from>
    <xdr:to>
      <xdr:col>6</xdr:col>
      <xdr:colOff>777240</xdr:colOff>
      <xdr:row>66</xdr:row>
      <xdr:rowOff>167640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658F97C6-9257-4998-8777-38864362F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9730740"/>
          <a:ext cx="86106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228600</xdr:colOff>
      <xdr:row>62</xdr:row>
      <xdr:rowOff>160020</xdr:rowOff>
    </xdr:from>
    <xdr:to>
      <xdr:col>13</xdr:col>
      <xdr:colOff>0</xdr:colOff>
      <xdr:row>66</xdr:row>
      <xdr:rowOff>83820</xdr:rowOff>
    </xdr:to>
    <xdr:pic>
      <xdr:nvPicPr>
        <xdr:cNvPr id="6" name="Рисунок 5" descr="C:\Users\Judge\Downloads\радчук настя подпись.jpg">
          <a:extLst>
            <a:ext uri="{FF2B5EF4-FFF2-40B4-BE49-F238E27FC236}">
              <a16:creationId xmlns:a16="http://schemas.microsoft.com/office/drawing/2014/main" id="{7726321C-63E3-484C-9C88-E80117203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7260" y="9761220"/>
          <a:ext cx="8229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175260</xdr:colOff>
      <xdr:row>62</xdr:row>
      <xdr:rowOff>76200</xdr:rowOff>
    </xdr:from>
    <xdr:to>
      <xdr:col>22</xdr:col>
      <xdr:colOff>419100</xdr:colOff>
      <xdr:row>66</xdr:row>
      <xdr:rowOff>91440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73306906-F25A-4D41-8FF1-3484A2D2B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3880" y="9677400"/>
          <a:ext cx="9525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403860</xdr:colOff>
      <xdr:row>62</xdr:row>
      <xdr:rowOff>152400</xdr:rowOff>
    </xdr:from>
    <xdr:to>
      <xdr:col>3</xdr:col>
      <xdr:colOff>15240</xdr:colOff>
      <xdr:row>66</xdr:row>
      <xdr:rowOff>38100</xdr:rowOff>
    </xdr:to>
    <xdr:pic>
      <xdr:nvPicPr>
        <xdr:cNvPr id="8" name="Рисунок 1">
          <a:extLst>
            <a:ext uri="{FF2B5EF4-FFF2-40B4-BE49-F238E27FC236}">
              <a16:creationId xmlns:a16="http://schemas.microsoft.com/office/drawing/2014/main" id="{C9574C2C-605B-4DCD-9581-53249EF9B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" y="9753600"/>
          <a:ext cx="76962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sty\OneDrive\&#1056;&#1072;&#1073;&#1086;&#1095;&#1080;&#1081;%20&#1089;&#1090;&#1086;&#1083;\&#1043;&#1088;&#1072;&#1085;%20&#1055;&#1088;&#1080;%20&#1058;&#1091;&#1083;&#1099;%2025-29.05.2024\&#1057;&#1090;&#1072;&#1088;&#1090;%20&#1052;\&#1043;&#1088;&#1072;&#1085;%20&#1055;&#1088;&#1080;%20&#1058;&#1091;&#1083;&#1099;%2025-29.05.24.xls" TargetMode="External"/><Relationship Id="rId1" Type="http://schemas.openxmlformats.org/officeDocument/2006/relationships/externalLinkPath" Target="file:///C:\Users\nasty\OneDrive\&#1056;&#1072;&#1073;&#1086;&#1095;&#1080;&#1081;%20&#1089;&#1090;&#1086;&#1083;\&#1043;&#1088;&#1072;&#1085;%20&#1055;&#1088;&#1080;%20&#1058;&#1091;&#1083;&#1099;%2025-29.05.2024\&#1057;&#1090;&#1072;&#1088;&#1090;%20&#1052;\&#1043;&#1088;&#1072;&#1085;%20&#1055;&#1088;&#1080;%20&#1058;&#1091;&#1083;&#1099;%2025-29.05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юниоры ст ком спринт финал"/>
      <sheetName val="мужст ком спринт финал (2)"/>
      <sheetName val="юниорки ст ком спринт (4)"/>
      <sheetName val="жен ст ком спринт (5)"/>
      <sheetName val="Ит сансаныч (2)"/>
      <sheetName val="список юниоры"/>
      <sheetName val="список ПР "/>
      <sheetName val="Ж скр Ст"/>
      <sheetName val="ю гр  Ст (5)"/>
      <sheetName val="ю гр  Ст (6)"/>
      <sheetName val="м ст финал"/>
      <sheetName val="М игп. финал"/>
      <sheetName val="Ит муж кв"/>
      <sheetName val="Ит жен кв"/>
      <sheetName val="Ит юниорки кв"/>
      <sheetName val="Ит юниоры кв"/>
      <sheetName val="Ит муж финал"/>
      <sheetName val="Ит жен кв (2)"/>
      <sheetName val="Ит юниорки кв (2)"/>
      <sheetName val="Ит юниоры кв (2)"/>
      <sheetName val="муж скр"/>
      <sheetName val="жен скр"/>
      <sheetName val="юниоры скр"/>
      <sheetName val="юниорки скр "/>
      <sheetName val="Муж Выб  (6)"/>
      <sheetName val="жен Выб  (7)"/>
      <sheetName val="юниоры Выб  (8)"/>
      <sheetName val="юниорки Выб  (9)"/>
      <sheetName val="юниорки скр. (3)"/>
      <sheetName val="юниорки  гр темпо (10)"/>
      <sheetName val="юниорки Выб  (8)"/>
      <sheetName val="юниорки омниум. темп (8)"/>
      <sheetName val="жен скр."/>
      <sheetName val="жен  гр темпо (8)"/>
      <sheetName val="жен Выб  (6)"/>
      <sheetName val="жен омниум. темп (6)"/>
      <sheetName val="юниоры скр. (2)"/>
      <sheetName val="юниоры  гр темпо (9)"/>
      <sheetName val="юниоры Выб  (7)"/>
      <sheetName val="юниоры омниум. темп (7)"/>
      <sheetName val="муж скр (2)"/>
      <sheetName val="муж  гр темпо (7)"/>
      <sheetName val="Муж Выб  (5)"/>
      <sheetName val="муж омниум. темп (5)"/>
      <sheetName val=" юниорки 200 гит.  (5)"/>
      <sheetName val="жен 200 гит.  (3)"/>
      <sheetName val=" юниоры 200 гит.  (4)"/>
      <sheetName val="муж 200 гит.  (2)"/>
      <sheetName val=" юниорки спринт на 16 чел  (3)"/>
      <sheetName val="юниорки спринт (6)"/>
      <sheetName val="жен спринт на 16 чел "/>
      <sheetName val="жен спринт (4)"/>
      <sheetName val=" юниоры спринт на 16 чел  (2)"/>
      <sheetName val="юниоры спринт (5)"/>
      <sheetName val="муж спринт на 16 чел (2)"/>
      <sheetName val="муж спринт (3)"/>
      <sheetName val="Кейрин.табл юниорки) (2)"/>
      <sheetName val="юниорки кейрин"/>
      <sheetName val="Кейрин.табл жен."/>
      <sheetName val="жен кейрин"/>
      <sheetName val="Кейрин.табл юниоры)"/>
      <sheetName val="юниоры кейрин"/>
      <sheetName val="Кейрин.табл муж (4)"/>
      <sheetName val="муж кейрин."/>
      <sheetName val="Медисон гр жен"/>
      <sheetName val="Медисон гр юниоры"/>
      <sheetName val="Медисон гр муж"/>
      <sheetName val="муж спринт на 28 чел "/>
      <sheetName val="темпо муж"/>
      <sheetName val="темпо жен"/>
      <sheetName val="темпо юниоры"/>
      <sheetName val="темпо юниорки"/>
      <sheetName val="Омниум итог муж"/>
      <sheetName val="Омниум итог жен"/>
      <sheetName val="Омниум итог юниоры"/>
      <sheetName val="Омниум итог юниорки"/>
      <sheetName val="Ит муж."/>
      <sheetName val="жен ст ком спринт"/>
      <sheetName val="М игп"/>
      <sheetName val="жен ст ком спринт финал  (2)"/>
      <sheetName val="юниорки омниум ст "/>
      <sheetName val="Медисон гр юниорки"/>
      <sheetName val="юниорки ст ком спринт кв"/>
      <sheetName val="жен ст ком спринт кв"/>
      <sheetName val="юниоры ст ком спринт кв"/>
      <sheetName val="муж ст ком спринт кв "/>
      <sheetName val="юниорки скр ст"/>
      <sheetName val="жен скр ст"/>
      <sheetName val="юниоры скр ст"/>
      <sheetName val="муж скр ст"/>
      <sheetName val="юниорки выб ст "/>
      <sheetName val="жен выб ст"/>
      <sheetName val="юниоры выб ст"/>
      <sheetName val="муж выб ст"/>
      <sheetName val="юниорки ст ком спринт финал "/>
      <sheetName val="жен ст ком спринт финал (2)"/>
      <sheetName val="юниоры ст ком спринт финал "/>
      <sheetName val="муж ст ком спринт финал "/>
      <sheetName val="юниорки Гст 200"/>
      <sheetName val="жен Гст 200"/>
      <sheetName val="юниоры Гст 200"/>
      <sheetName val="муж Гст 200"/>
      <sheetName val="юниорки г по очкам ст "/>
      <sheetName val="юниоры гогка почкам ст"/>
      <sheetName val="жен гонка по очкам ст"/>
      <sheetName val="муж гонка по очкам ст "/>
      <sheetName val="кейрин юниорки"/>
      <sheetName val="кейрин жен (3)"/>
      <sheetName val="кейрин юниоры"/>
      <sheetName val="кейрин муж (3)"/>
      <sheetName val="медисон  старт юниорки"/>
      <sheetName val="медисон  старт юниоры"/>
      <sheetName val="медисон  старт жен"/>
      <sheetName val="медисон  старт муж"/>
      <sheetName val="список рабочий жен"/>
      <sheetName val="список рабочий муж"/>
      <sheetName val="список муж"/>
      <sheetName val="список жен"/>
      <sheetName val="ком спринт юниорки кв"/>
      <sheetName val="ком спринт жен кв"/>
      <sheetName val="ком спринт юниоры кв"/>
      <sheetName val="ком спринт муж кв"/>
      <sheetName val="ком спринт юниорки кв (2)"/>
      <sheetName val="ком спринт жен кв (2)"/>
      <sheetName val="ком спринт юниоры кв (2)"/>
      <sheetName val="ком спринт муж кв (2)"/>
      <sheetName val="юниорки скретч. "/>
      <sheetName val="жен скретч. "/>
      <sheetName val="юниоры скретч. "/>
      <sheetName val="муж скретч "/>
      <sheetName val="юниорки выб "/>
      <sheetName val="жен выб "/>
      <sheetName val="юниоры выб "/>
      <sheetName val="муж выб "/>
      <sheetName val="Гит 200 м юниорки"/>
      <sheetName val="Гит 200 м жен"/>
      <sheetName val="Гит 200 м юниоры"/>
      <sheetName val="Гит 200 м муж"/>
      <sheetName val="юниорки спр 16 чел "/>
      <sheetName val="юниорки спринт итог"/>
      <sheetName val="жен спр 16 чел "/>
      <sheetName val="жен спринт итог "/>
      <sheetName val="юниоры спр 16 чел "/>
      <sheetName val="юниоры спринт итог"/>
      <sheetName val="муж спр 16 чел "/>
      <sheetName val="муж спринт итог"/>
      <sheetName val="гонка по очкам юниорки"/>
      <sheetName val="гонка по очкам юниоры"/>
      <sheetName val="гонка по очкам жен"/>
      <sheetName val="гонка по очкам муж "/>
      <sheetName val="Кейрин.табл юниорки "/>
      <sheetName val="юниорки кейрин итог"/>
      <sheetName val="Кейрин.табл жен"/>
      <sheetName val="жен кейрин итог "/>
      <sheetName val="Кейрин.табл юниоры"/>
      <sheetName val="юниоры кейрин итог "/>
      <sheetName val="Кейрин.табл муж  (4)"/>
      <sheetName val="муж кейрин итог "/>
      <sheetName val="юниорки медисон "/>
      <sheetName val="юниоры медисон "/>
      <sheetName val="жен медисон "/>
      <sheetName val="муж медисон"/>
      <sheetName val="штрафы"/>
      <sheetName val="кгп юниорки команда кв (4)"/>
      <sheetName val="кгп юниоры команда кв (5)"/>
      <sheetName val="М игп."/>
      <sheetName val="ю ст (финал)"/>
      <sheetName val="жен ст "/>
      <sheetName val="М гр  Ст (5)"/>
      <sheetName val="ж гр  Ст (6)"/>
      <sheetName val="ю тех"/>
      <sheetName val="ж игп"/>
      <sheetName val="ж игп финал"/>
      <sheetName val="ю  Ст кв 1"/>
      <sheetName val="ю  Ст кв 2"/>
      <sheetName val="ю скр"/>
      <sheetName val="ю скр "/>
      <sheetName val="ю  Ст финал"/>
      <sheetName val="ю скр  финал"/>
      <sheetName val="М гр  Ст кв1"/>
      <sheetName val="ж гр  Ст "/>
      <sheetName val="МГ250ст (2)"/>
      <sheetName val="м Ст (3)"/>
      <sheetName val="ю гр  "/>
      <sheetName val="юни гр  "/>
      <sheetName val="М 500 ст"/>
      <sheetName val="Ж 500 ст "/>
      <sheetName val="500стЖ (3)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мл.юн.ст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500стЖ (2)"/>
      <sheetName val="спр"/>
      <sheetName val="Юн-рыскр"/>
      <sheetName val="Юн-шискр"/>
      <sheetName val="Мл.юнскр"/>
      <sheetName val="Жскр"/>
      <sheetName val="Девскр"/>
      <sheetName val="МЛ.девскр"/>
      <sheetName val="Мл.юнГст"/>
      <sheetName val="ЖГст"/>
      <sheetName val="ДевГст"/>
      <sheetName val="Мл.девГст"/>
      <sheetName val="Андеры ст"/>
      <sheetName val="Юн ст"/>
      <sheetName val="97-98ст"/>
      <sheetName val="Жст"/>
      <sheetName val="Девст"/>
      <sheetName val="Мл.девст"/>
      <sheetName val="Андеры Тех"/>
      <sheetName val="97-98тех"/>
      <sheetName val="Жтех"/>
      <sheetName val="Девтех"/>
      <sheetName val="МЛ.Дтех"/>
      <sheetName val="КейринЖ.табл"/>
      <sheetName val="Кейринж"/>
      <sheetName val="500стД"/>
      <sheetName val="Жгит "/>
      <sheetName val="М ГИТ "/>
      <sheetName val="Юн-ры Ф"/>
      <sheetName val="Юн-ши Ф"/>
      <sheetName val="Юн-шикв"/>
      <sheetName val="97-98Ф"/>
      <sheetName val="Ж Ф"/>
      <sheetName val="Ж кв"/>
      <sheetName val="Девф"/>
      <sheetName val="Девкв"/>
      <sheetName val="Мл.девф"/>
      <sheetName val="Мл.девкв"/>
      <sheetName val="ЮнГст"/>
      <sheetName val="Ангит"/>
      <sheetName val="Юнгит"/>
      <sheetName val="Юн-шигит"/>
      <sheetName val="Мл.юнгит"/>
      <sheetName val="Жгит"/>
      <sheetName val="Девгит"/>
      <sheetName val="Мл.девги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7">
          <cell r="B7" t="str">
            <v>№ гонщ</v>
          </cell>
          <cell r="C7" t="str">
            <v>UCI ID</v>
          </cell>
          <cell r="D7" t="str">
            <v>Фамилия Имя</v>
          </cell>
          <cell r="E7" t="str">
            <v>Дата Рождения</v>
          </cell>
          <cell r="G7" t="str">
            <v>Территориальная принадлежность</v>
          </cell>
        </row>
        <row r="9">
          <cell r="B9">
            <v>101</v>
          </cell>
          <cell r="C9">
            <v>10091970532</v>
          </cell>
          <cell r="D9" t="str">
            <v>Евланова Екатерина</v>
          </cell>
          <cell r="E9">
            <v>39047</v>
          </cell>
          <cell r="F9" t="str">
            <v>МС</v>
          </cell>
          <cell r="G9" t="str">
            <v>Тульская область</v>
          </cell>
        </row>
        <row r="10">
          <cell r="B10">
            <v>102</v>
          </cell>
          <cell r="C10">
            <v>10009045434</v>
          </cell>
          <cell r="D10" t="str">
            <v>Гончарова Ольга</v>
          </cell>
          <cell r="E10">
            <v>35659</v>
          </cell>
          <cell r="F10" t="str">
            <v>МС</v>
          </cell>
          <cell r="G10" t="str">
            <v>Тульская область</v>
          </cell>
        </row>
        <row r="11">
          <cell r="B11">
            <v>103</v>
          </cell>
          <cell r="C11">
            <v>10090442679</v>
          </cell>
          <cell r="D11" t="str">
            <v>Бессонова София</v>
          </cell>
          <cell r="E11">
            <v>38772</v>
          </cell>
          <cell r="F11" t="str">
            <v>КМС</v>
          </cell>
          <cell r="G11" t="str">
            <v>Тульская область</v>
          </cell>
        </row>
        <row r="12">
          <cell r="B12">
            <v>104</v>
          </cell>
          <cell r="C12">
            <v>10100041841</v>
          </cell>
          <cell r="D12" t="str">
            <v>Василенко Владислава</v>
          </cell>
          <cell r="E12">
            <v>39082</v>
          </cell>
          <cell r="F12" t="str">
            <v>КМС</v>
          </cell>
          <cell r="G12" t="str">
            <v>Тульская область</v>
          </cell>
        </row>
        <row r="13">
          <cell r="B13">
            <v>105</v>
          </cell>
          <cell r="C13">
            <v>10095066650</v>
          </cell>
          <cell r="D13" t="str">
            <v>Хайбуллаева Виолетта</v>
          </cell>
          <cell r="E13">
            <v>38905</v>
          </cell>
          <cell r="F13" t="str">
            <v>КМС</v>
          </cell>
          <cell r="G13" t="str">
            <v>Тульская область</v>
          </cell>
        </row>
        <row r="14">
          <cell r="B14">
            <v>106</v>
          </cell>
          <cell r="C14">
            <v>10014629604</v>
          </cell>
          <cell r="D14" t="str">
            <v>Ростовцева Мария</v>
          </cell>
          <cell r="E14">
            <v>36294</v>
          </cell>
          <cell r="F14" t="str">
            <v>МС</v>
          </cell>
          <cell r="G14" t="str">
            <v>Тульская область</v>
          </cell>
        </row>
        <row r="15">
          <cell r="B15">
            <v>107</v>
          </cell>
          <cell r="C15">
            <v>10116899027</v>
          </cell>
          <cell r="D15" t="str">
            <v>Юрченко Александра</v>
          </cell>
          <cell r="E15">
            <v>39346</v>
          </cell>
          <cell r="F15" t="str">
            <v>МС</v>
          </cell>
          <cell r="G15" t="str">
            <v>Тульская область</v>
          </cell>
        </row>
        <row r="16">
          <cell r="B16">
            <v>108</v>
          </cell>
          <cell r="C16">
            <v>10094255385</v>
          </cell>
          <cell r="D16" t="str">
            <v>Изотова Анна</v>
          </cell>
          <cell r="E16">
            <v>39316</v>
          </cell>
          <cell r="F16" t="str">
            <v>МС</v>
          </cell>
          <cell r="G16" t="str">
            <v>Тульская область</v>
          </cell>
        </row>
        <row r="17">
          <cell r="B17">
            <v>109</v>
          </cell>
          <cell r="C17">
            <v>10034991217</v>
          </cell>
          <cell r="D17" t="str">
            <v>Андреева Ксения</v>
          </cell>
          <cell r="E17">
            <v>36732</v>
          </cell>
          <cell r="F17" t="str">
            <v>МСМК</v>
          </cell>
          <cell r="G17" t="str">
            <v>Тульская область</v>
          </cell>
        </row>
        <row r="18">
          <cell r="B18">
            <v>111</v>
          </cell>
          <cell r="C18">
            <v>10007739974</v>
          </cell>
          <cell r="D18" t="str">
            <v>Хатунцева Гульназ</v>
          </cell>
          <cell r="E18">
            <v>34445</v>
          </cell>
          <cell r="F18" t="str">
            <v>ЗМС</v>
          </cell>
          <cell r="G18" t="str">
            <v>Тульская область, Воронежская область</v>
          </cell>
        </row>
        <row r="19">
          <cell r="B19">
            <v>112</v>
          </cell>
          <cell r="C19">
            <v>10009721505</v>
          </cell>
          <cell r="D19" t="str">
            <v>Фролова Наталья</v>
          </cell>
          <cell r="E19">
            <v>35616</v>
          </cell>
          <cell r="F19" t="str">
            <v>МС</v>
          </cell>
          <cell r="G19" t="str">
            <v>Тульская область, Воронежская область</v>
          </cell>
        </row>
        <row r="20">
          <cell r="B20">
            <v>113</v>
          </cell>
          <cell r="C20">
            <v>10009183557</v>
          </cell>
          <cell r="D20" t="str">
            <v>Климова Диана</v>
          </cell>
          <cell r="E20">
            <v>35346</v>
          </cell>
          <cell r="F20" t="str">
            <v>МСМК</v>
          </cell>
          <cell r="G20" t="str">
            <v>Тульская область, Тюменская область</v>
          </cell>
        </row>
        <row r="21">
          <cell r="B21">
            <v>114</v>
          </cell>
          <cell r="C21">
            <v>10007498585</v>
          </cell>
          <cell r="D21" t="str">
            <v>Аверина Мария</v>
          </cell>
          <cell r="E21">
            <v>34246</v>
          </cell>
          <cell r="F21" t="str">
            <v>МСМК</v>
          </cell>
          <cell r="G21" t="str">
            <v>Тульская область</v>
          </cell>
        </row>
        <row r="22">
          <cell r="B22">
            <v>115</v>
          </cell>
          <cell r="C22">
            <v>10091966589</v>
          </cell>
          <cell r="D22" t="str">
            <v>Ермолова Дарья</v>
          </cell>
          <cell r="E22">
            <v>38956</v>
          </cell>
          <cell r="F22" t="str">
            <v>КМС</v>
          </cell>
          <cell r="G22" t="str">
            <v>Тульская область</v>
          </cell>
        </row>
        <row r="23">
          <cell r="B23">
            <v>116</v>
          </cell>
          <cell r="C23">
            <v>10142115084</v>
          </cell>
          <cell r="D23" t="str">
            <v>Флоринская Яна</v>
          </cell>
          <cell r="E23">
            <v>31040</v>
          </cell>
          <cell r="F23" t="str">
            <v>КМС</v>
          </cell>
          <cell r="G23" t="str">
            <v>Тульская область</v>
          </cell>
        </row>
        <row r="24">
          <cell r="B24">
            <v>117</v>
          </cell>
          <cell r="C24">
            <v>10136682074</v>
          </cell>
          <cell r="D24" t="str">
            <v>Родионова Александра</v>
          </cell>
          <cell r="E24">
            <v>32030</v>
          </cell>
          <cell r="F24" t="str">
            <v>МС</v>
          </cell>
          <cell r="G24" t="str">
            <v>Тульская область</v>
          </cell>
        </row>
        <row r="25">
          <cell r="B25">
            <v>118</v>
          </cell>
          <cell r="C25">
            <v>10095014110</v>
          </cell>
          <cell r="D25" t="str">
            <v>Коробова Марья</v>
          </cell>
          <cell r="E25">
            <v>38526</v>
          </cell>
          <cell r="F25" t="str">
            <v>КМС</v>
          </cell>
          <cell r="G25" t="str">
            <v>Тульская область</v>
          </cell>
        </row>
        <row r="26">
          <cell r="B26">
            <v>119</v>
          </cell>
          <cell r="C26">
            <v>10119926033</v>
          </cell>
          <cell r="D26" t="str">
            <v>Боброва Мария</v>
          </cell>
          <cell r="E26">
            <v>39162</v>
          </cell>
          <cell r="F26" t="str">
            <v>КМС</v>
          </cell>
          <cell r="G26" t="str">
            <v>Тульская область</v>
          </cell>
        </row>
        <row r="27">
          <cell r="B27">
            <v>120</v>
          </cell>
          <cell r="C27">
            <v>10142335255</v>
          </cell>
          <cell r="D27" t="str">
            <v>Гвоздева Диана</v>
          </cell>
          <cell r="E27">
            <v>39650</v>
          </cell>
          <cell r="F27" t="str">
            <v>КМС</v>
          </cell>
          <cell r="G27" t="str">
            <v>Тульская область</v>
          </cell>
        </row>
        <row r="28">
          <cell r="B28">
            <v>121</v>
          </cell>
          <cell r="C28">
            <v>10130345045</v>
          </cell>
          <cell r="D28" t="str">
            <v>Соколова Софья</v>
          </cell>
          <cell r="E28">
            <v>39106</v>
          </cell>
          <cell r="F28" t="str">
            <v>КМС</v>
          </cell>
          <cell r="G28" t="str">
            <v>Тульская область</v>
          </cell>
        </row>
        <row r="29">
          <cell r="B29">
            <v>122</v>
          </cell>
          <cell r="C29">
            <v>10142595943</v>
          </cell>
          <cell r="D29" t="str">
            <v>Мишина Алена</v>
          </cell>
          <cell r="E29">
            <v>39871</v>
          </cell>
          <cell r="F29" t="str">
            <v>1 СР</v>
          </cell>
          <cell r="G29" t="str">
            <v>Тульская область</v>
          </cell>
        </row>
        <row r="31">
          <cell r="B31">
            <v>123</v>
          </cell>
          <cell r="C31">
            <v>10007272455</v>
          </cell>
          <cell r="D31" t="str">
            <v>Шмелева Дарья</v>
          </cell>
          <cell r="E31">
            <v>34633</v>
          </cell>
          <cell r="F31" t="str">
            <v>ЗМС</v>
          </cell>
          <cell r="G31" t="str">
            <v>Москва</v>
          </cell>
        </row>
        <row r="32">
          <cell r="B32">
            <v>124</v>
          </cell>
          <cell r="C32">
            <v>10007498484</v>
          </cell>
          <cell r="D32" t="str">
            <v>Войнова Анастасия</v>
          </cell>
          <cell r="E32">
            <v>34005</v>
          </cell>
          <cell r="F32" t="str">
            <v>ЗМС</v>
          </cell>
          <cell r="G32" t="str">
            <v>Москва</v>
          </cell>
        </row>
        <row r="33">
          <cell r="B33">
            <v>125</v>
          </cell>
          <cell r="C33">
            <v>10034919778</v>
          </cell>
          <cell r="D33" t="str">
            <v>Бурлакова Яна</v>
          </cell>
          <cell r="E33">
            <v>36739</v>
          </cell>
          <cell r="F33" t="str">
            <v>ЗМС</v>
          </cell>
          <cell r="G33" t="str">
            <v>Москва, Удмуртская Республика</v>
          </cell>
        </row>
        <row r="34">
          <cell r="B34">
            <v>126</v>
          </cell>
          <cell r="C34">
            <v>10014630109</v>
          </cell>
          <cell r="D34" t="str">
            <v>Ващенко Полина</v>
          </cell>
          <cell r="E34">
            <v>36529</v>
          </cell>
          <cell r="F34" t="str">
            <v>МСМК</v>
          </cell>
          <cell r="G34" t="str">
            <v>Москва</v>
          </cell>
        </row>
        <row r="35">
          <cell r="B35">
            <v>127</v>
          </cell>
          <cell r="C35">
            <v>10094917312</v>
          </cell>
          <cell r="D35" t="str">
            <v>Солозобова Елизавета</v>
          </cell>
          <cell r="E35">
            <v>38671</v>
          </cell>
          <cell r="F35" t="str">
            <v>МС</v>
          </cell>
          <cell r="G35" t="str">
            <v>Москва</v>
          </cell>
        </row>
        <row r="36">
          <cell r="B36">
            <v>128</v>
          </cell>
          <cell r="C36">
            <v>10096881762</v>
          </cell>
          <cell r="D36" t="str">
            <v>Заика София</v>
          </cell>
          <cell r="E36">
            <v>38989</v>
          </cell>
          <cell r="F36" t="str">
            <v>МС</v>
          </cell>
          <cell r="G36" t="str">
            <v>Москва</v>
          </cell>
        </row>
        <row r="37">
          <cell r="B37">
            <v>129</v>
          </cell>
          <cell r="C37">
            <v>10094893363</v>
          </cell>
          <cell r="D37" t="str">
            <v>Семенюк Яна</v>
          </cell>
          <cell r="E37">
            <v>38783</v>
          </cell>
          <cell r="F37" t="str">
            <v>МС</v>
          </cell>
          <cell r="G37" t="str">
            <v>Москва</v>
          </cell>
        </row>
        <row r="38">
          <cell r="B38">
            <v>130</v>
          </cell>
          <cell r="C38">
            <v>10120034046</v>
          </cell>
          <cell r="D38" t="str">
            <v>Максимчук Милана</v>
          </cell>
          <cell r="E38">
            <v>39194</v>
          </cell>
          <cell r="F38" t="str">
            <v>КМС</v>
          </cell>
          <cell r="G38" t="str">
            <v>Москва</v>
          </cell>
        </row>
        <row r="39">
          <cell r="B39">
            <v>131</v>
          </cell>
          <cell r="C39">
            <v>10089461161</v>
          </cell>
          <cell r="D39" t="str">
            <v>Новикова Софья</v>
          </cell>
          <cell r="E39">
            <v>38988</v>
          </cell>
          <cell r="F39" t="str">
            <v>МС</v>
          </cell>
          <cell r="G39" t="str">
            <v>Москва</v>
          </cell>
        </row>
        <row r="41">
          <cell r="B41">
            <v>132</v>
          </cell>
          <cell r="C41">
            <v>10112709637</v>
          </cell>
          <cell r="D41" t="str">
            <v>Фарафонтова Елизавета</v>
          </cell>
          <cell r="E41">
            <v>39296</v>
          </cell>
          <cell r="F41" t="str">
            <v>КМС</v>
          </cell>
          <cell r="G41" t="str">
            <v>Москва</v>
          </cell>
        </row>
        <row r="42">
          <cell r="B42">
            <v>133</v>
          </cell>
          <cell r="C42">
            <v>10102050650</v>
          </cell>
          <cell r="D42" t="str">
            <v>Артемова Вера</v>
          </cell>
          <cell r="E42">
            <v>38399</v>
          </cell>
          <cell r="F42" t="str">
            <v>МС</v>
          </cell>
          <cell r="G42" t="str">
            <v>Москва</v>
          </cell>
        </row>
        <row r="43">
          <cell r="B43">
            <v>134</v>
          </cell>
          <cell r="C43">
            <v>10078794700</v>
          </cell>
          <cell r="D43" t="str">
            <v>Богомолова Елизавета</v>
          </cell>
          <cell r="E43">
            <v>37812</v>
          </cell>
          <cell r="F43" t="str">
            <v>МС</v>
          </cell>
          <cell r="G43" t="str">
            <v>Москва</v>
          </cell>
        </row>
        <row r="44">
          <cell r="B44">
            <v>135</v>
          </cell>
          <cell r="C44">
            <v>10077949584</v>
          </cell>
          <cell r="D44" t="str">
            <v>Благодарова Варвара</v>
          </cell>
          <cell r="E44">
            <v>37972</v>
          </cell>
          <cell r="F44" t="str">
            <v>МС</v>
          </cell>
          <cell r="G44" t="str">
            <v>Москва</v>
          </cell>
        </row>
        <row r="45">
          <cell r="B45">
            <v>136</v>
          </cell>
          <cell r="C45">
            <v>10120120235</v>
          </cell>
          <cell r="D45" t="str">
            <v>Голуенко Дарья</v>
          </cell>
          <cell r="E45">
            <v>39166</v>
          </cell>
          <cell r="F45" t="str">
            <v>КМС</v>
          </cell>
          <cell r="G45" t="str">
            <v>Москва</v>
          </cell>
        </row>
        <row r="47">
          <cell r="B47">
            <v>137</v>
          </cell>
          <cell r="C47">
            <v>10090187550</v>
          </cell>
          <cell r="D47" t="str">
            <v>Лысенко Алина</v>
          </cell>
          <cell r="E47">
            <v>37758</v>
          </cell>
          <cell r="F47" t="str">
            <v>МСМК</v>
          </cell>
          <cell r="G47" t="str">
            <v>Москва</v>
          </cell>
        </row>
        <row r="49">
          <cell r="B49">
            <v>138</v>
          </cell>
          <cell r="C49">
            <v>10036017494</v>
          </cell>
          <cell r="D49" t="str">
            <v>Голяева Валерия</v>
          </cell>
          <cell r="E49">
            <v>37057</v>
          </cell>
          <cell r="F49" t="str">
            <v>МС</v>
          </cell>
          <cell r="G49" t="str">
            <v>Москва</v>
          </cell>
        </row>
        <row r="50">
          <cell r="B50">
            <v>139</v>
          </cell>
          <cell r="C50">
            <v>10091170179</v>
          </cell>
          <cell r="D50" t="str">
            <v>Малькова Татьяна</v>
          </cell>
          <cell r="E50">
            <v>38712</v>
          </cell>
          <cell r="F50" t="str">
            <v>МС</v>
          </cell>
          <cell r="G50" t="str">
            <v>Москва</v>
          </cell>
        </row>
        <row r="51">
          <cell r="B51">
            <v>140</v>
          </cell>
          <cell r="C51">
            <v>10036077112</v>
          </cell>
          <cell r="D51" t="str">
            <v>Мурзина Ирина</v>
          </cell>
          <cell r="E51">
            <v>38092</v>
          </cell>
          <cell r="F51" t="str">
            <v>МС</v>
          </cell>
          <cell r="G51" t="str">
            <v>Москва</v>
          </cell>
        </row>
        <row r="52">
          <cell r="B52">
            <v>141</v>
          </cell>
          <cell r="C52">
            <v>10120565122</v>
          </cell>
          <cell r="D52" t="str">
            <v>Толстикова Екатерина</v>
          </cell>
          <cell r="E52">
            <v>38778</v>
          </cell>
          <cell r="F52" t="str">
            <v>КМС</v>
          </cell>
          <cell r="G52" t="str">
            <v>Москва</v>
          </cell>
        </row>
        <row r="53">
          <cell r="B53">
            <v>142</v>
          </cell>
          <cell r="C53">
            <v>10096561157</v>
          </cell>
          <cell r="D53" t="str">
            <v>Рыбина Светлана</v>
          </cell>
          <cell r="E53">
            <v>38946</v>
          </cell>
          <cell r="F53" t="str">
            <v>КМС</v>
          </cell>
          <cell r="G53" t="str">
            <v>Москва</v>
          </cell>
        </row>
        <row r="56">
          <cell r="B56">
            <v>143</v>
          </cell>
          <cell r="C56">
            <v>10083844154</v>
          </cell>
          <cell r="D56" t="str">
            <v>Смирнова Анна</v>
          </cell>
          <cell r="E56">
            <v>39353</v>
          </cell>
          <cell r="F56" t="str">
            <v>КМС</v>
          </cell>
          <cell r="G56" t="str">
            <v>Москва</v>
          </cell>
        </row>
        <row r="58">
          <cell r="B58">
            <v>144</v>
          </cell>
          <cell r="C58">
            <v>10050548094</v>
          </cell>
          <cell r="D58" t="str">
            <v>Роговая Екатерина</v>
          </cell>
          <cell r="E58">
            <v>34826</v>
          </cell>
          <cell r="F58" t="str">
            <v>МСМК</v>
          </cell>
          <cell r="G58" t="str">
            <v>Volga Union</v>
          </cell>
        </row>
        <row r="60">
          <cell r="B60">
            <v>145</v>
          </cell>
          <cell r="C60">
            <v>10090053164</v>
          </cell>
          <cell r="D60" t="str">
            <v>Клименко Эвелина</v>
          </cell>
          <cell r="E60">
            <v>39217</v>
          </cell>
          <cell r="F60" t="str">
            <v>КМС</v>
          </cell>
          <cell r="G60" t="str">
            <v>Санкт-Петербург</v>
          </cell>
        </row>
        <row r="61">
          <cell r="B61">
            <v>146</v>
          </cell>
          <cell r="C61">
            <v>10137422207</v>
          </cell>
          <cell r="D61" t="str">
            <v>Беляева Мария</v>
          </cell>
          <cell r="E61">
            <v>39866</v>
          </cell>
          <cell r="F61" t="str">
            <v>КМС</v>
          </cell>
          <cell r="G61" t="str">
            <v>Санкт-Петербург</v>
          </cell>
        </row>
        <row r="62">
          <cell r="B62">
            <v>147</v>
          </cell>
          <cell r="C62">
            <v>10128589850</v>
          </cell>
          <cell r="D62" t="str">
            <v>Беляева Анна</v>
          </cell>
          <cell r="E62">
            <v>38965</v>
          </cell>
          <cell r="F62" t="str">
            <v>МС</v>
          </cell>
          <cell r="G62" t="str">
            <v>Санкт-Петербург</v>
          </cell>
        </row>
        <row r="63">
          <cell r="B63">
            <v>148</v>
          </cell>
          <cell r="C63">
            <v>10115496163</v>
          </cell>
          <cell r="D63" t="str">
            <v>Ефимова Виктория</v>
          </cell>
          <cell r="E63">
            <v>38895</v>
          </cell>
          <cell r="F63" t="str">
            <v>МС</v>
          </cell>
          <cell r="G63" t="str">
            <v>Санкт-Петербург</v>
          </cell>
        </row>
        <row r="64">
          <cell r="B64">
            <v>149</v>
          </cell>
          <cell r="C64">
            <v>10091971239</v>
          </cell>
          <cell r="D64" t="str">
            <v>Гуца Дарья</v>
          </cell>
          <cell r="E64">
            <v>38975</v>
          </cell>
          <cell r="F64" t="str">
            <v>МС</v>
          </cell>
          <cell r="G64" t="str">
            <v>Санкт-Петербург</v>
          </cell>
        </row>
        <row r="65">
          <cell r="B65">
            <v>150</v>
          </cell>
          <cell r="C65">
            <v>10090420653</v>
          </cell>
          <cell r="D65" t="str">
            <v>Иминова Камила</v>
          </cell>
          <cell r="E65">
            <v>38763</v>
          </cell>
          <cell r="F65" t="str">
            <v>МС</v>
          </cell>
          <cell r="G65" t="str">
            <v>Санкт-Петербург</v>
          </cell>
        </row>
        <row r="66">
          <cell r="B66">
            <v>151</v>
          </cell>
          <cell r="C66">
            <v>10080748238</v>
          </cell>
          <cell r="D66" t="str">
            <v>Чертихина Юлия</v>
          </cell>
          <cell r="E66">
            <v>39121</v>
          </cell>
          <cell r="F66" t="str">
            <v>МС</v>
          </cell>
          <cell r="G66" t="str">
            <v>Санкт-Петербург</v>
          </cell>
        </row>
        <row r="67">
          <cell r="B67">
            <v>152</v>
          </cell>
          <cell r="C67">
            <v>10143149146</v>
          </cell>
          <cell r="D67" t="str">
            <v>Сибаева Снежана</v>
          </cell>
          <cell r="E67">
            <v>39402</v>
          </cell>
          <cell r="F67" t="str">
            <v>КМС</v>
          </cell>
          <cell r="G67" t="str">
            <v>Санкт-Петербург</v>
          </cell>
        </row>
        <row r="68">
          <cell r="B68">
            <v>153</v>
          </cell>
          <cell r="C68">
            <v>10009045636</v>
          </cell>
          <cell r="D68" t="str">
            <v>Антонова Наталия</v>
          </cell>
          <cell r="E68">
            <v>34844</v>
          </cell>
          <cell r="F68" t="str">
            <v>ЗМС</v>
          </cell>
          <cell r="G68" t="str">
            <v>Санкт-Петербург</v>
          </cell>
        </row>
        <row r="69">
          <cell r="B69">
            <v>154</v>
          </cell>
          <cell r="C69">
            <v>10006462305</v>
          </cell>
          <cell r="D69" t="str">
            <v>Гниденко Екатерина</v>
          </cell>
          <cell r="E69">
            <v>33949</v>
          </cell>
          <cell r="F69" t="str">
            <v>МСМК</v>
          </cell>
          <cell r="G69" t="str">
            <v>Санкт-Петербург</v>
          </cell>
        </row>
        <row r="71">
          <cell r="B71">
            <v>155</v>
          </cell>
          <cell r="C71">
            <v>10009692001</v>
          </cell>
          <cell r="D71" t="str">
            <v>Степанова Дарья</v>
          </cell>
          <cell r="E71">
            <v>35536</v>
          </cell>
          <cell r="F71" t="str">
            <v>МС</v>
          </cell>
          <cell r="G71" t="str">
            <v>Омская область, Новосибирская область</v>
          </cell>
        </row>
        <row r="72">
          <cell r="B72">
            <v>156</v>
          </cell>
          <cell r="C72">
            <v>10036059328</v>
          </cell>
          <cell r="D72" t="str">
            <v>Иванцова Мария</v>
          </cell>
          <cell r="E72">
            <v>37004</v>
          </cell>
          <cell r="F72" t="str">
            <v>МС</v>
          </cell>
          <cell r="G72" t="str">
            <v>Омская область, Новосибирская область</v>
          </cell>
        </row>
        <row r="73">
          <cell r="B73">
            <v>157</v>
          </cell>
          <cell r="C73">
            <v>10036076607</v>
          </cell>
          <cell r="D73" t="str">
            <v>Вальковская Татьяна</v>
          </cell>
          <cell r="E73">
            <v>37625</v>
          </cell>
          <cell r="F73" t="str">
            <v>МС</v>
          </cell>
          <cell r="G73" t="str">
            <v>Омская область, Новосибирская область</v>
          </cell>
        </row>
        <row r="74">
          <cell r="B74">
            <v>158</v>
          </cell>
          <cell r="C74">
            <v>10083185766</v>
          </cell>
          <cell r="D74" t="str">
            <v>Гергель Анастасия</v>
          </cell>
          <cell r="E74">
            <v>38682</v>
          </cell>
          <cell r="F74" t="str">
            <v>КМС</v>
          </cell>
          <cell r="G74" t="str">
            <v>Омская область</v>
          </cell>
        </row>
        <row r="75">
          <cell r="B75">
            <v>159</v>
          </cell>
          <cell r="C75">
            <v>10116168291</v>
          </cell>
          <cell r="D75" t="str">
            <v>Фатеева Александра</v>
          </cell>
          <cell r="E75">
            <v>38788</v>
          </cell>
          <cell r="F75" t="str">
            <v>КМС</v>
          </cell>
          <cell r="G75" t="str">
            <v>Омская область</v>
          </cell>
        </row>
        <row r="78">
          <cell r="B78">
            <v>160</v>
          </cell>
          <cell r="C78">
            <v>10104579724</v>
          </cell>
          <cell r="D78" t="str">
            <v>Савицкая Анастасия</v>
          </cell>
          <cell r="E78">
            <v>38972</v>
          </cell>
          <cell r="F78" t="str">
            <v>КМС</v>
          </cell>
          <cell r="G78" t="str">
            <v>Омская область</v>
          </cell>
        </row>
        <row r="79">
          <cell r="B79">
            <v>161</v>
          </cell>
          <cell r="C79">
            <v>10104417854</v>
          </cell>
          <cell r="D79" t="str">
            <v>Медведева Кристина</v>
          </cell>
          <cell r="E79">
            <v>39231</v>
          </cell>
          <cell r="F79" t="str">
            <v>КМС</v>
          </cell>
          <cell r="G79" t="str">
            <v>Омская область</v>
          </cell>
        </row>
        <row r="80">
          <cell r="B80">
            <v>162</v>
          </cell>
          <cell r="C80">
            <v>10120340810</v>
          </cell>
          <cell r="D80" t="str">
            <v>Сайганова Мария</v>
          </cell>
          <cell r="E80">
            <v>39136</v>
          </cell>
          <cell r="F80" t="str">
            <v>КМС</v>
          </cell>
          <cell r="G80" t="str">
            <v>Омская область</v>
          </cell>
        </row>
        <row r="81">
          <cell r="B81">
            <v>163</v>
          </cell>
          <cell r="C81">
            <v>10115640855</v>
          </cell>
          <cell r="D81" t="str">
            <v>Ельцова Мира</v>
          </cell>
          <cell r="E81">
            <v>39374</v>
          </cell>
          <cell r="F81" t="str">
            <v>КМС</v>
          </cell>
          <cell r="G81" t="str">
            <v>Омская область</v>
          </cell>
        </row>
        <row r="82">
          <cell r="B82">
            <v>164</v>
          </cell>
          <cell r="C82">
            <v>10127392609</v>
          </cell>
          <cell r="D82" t="str">
            <v>Четкина Виталия</v>
          </cell>
          <cell r="E82">
            <v>39593</v>
          </cell>
          <cell r="F82" t="str">
            <v>КМС</v>
          </cell>
          <cell r="G82" t="str">
            <v>Омская область</v>
          </cell>
        </row>
        <row r="86">
          <cell r="B86">
            <v>165</v>
          </cell>
          <cell r="C86">
            <v>10075689686</v>
          </cell>
          <cell r="D86" t="str">
            <v>Босякова Варвара</v>
          </cell>
          <cell r="E86">
            <v>38310</v>
          </cell>
          <cell r="F86" t="str">
            <v>МС</v>
          </cell>
          <cell r="G86" t="str">
            <v>Беларусь</v>
          </cell>
        </row>
        <row r="88">
          <cell r="B88">
            <v>166</v>
          </cell>
          <cell r="C88">
            <v>10126725228</v>
          </cell>
          <cell r="D88" t="str">
            <v xml:space="preserve">Косолапова Диана </v>
          </cell>
          <cell r="E88">
            <v>38773</v>
          </cell>
          <cell r="G88" t="str">
            <v>Казахстан</v>
          </cell>
        </row>
        <row r="89">
          <cell r="B89">
            <v>167</v>
          </cell>
          <cell r="C89">
            <v>10148162228</v>
          </cell>
          <cell r="D89" t="str">
            <v xml:space="preserve">Петухова Анна </v>
          </cell>
          <cell r="E89">
            <v>39116</v>
          </cell>
          <cell r="G89" t="str">
            <v>Казахстан</v>
          </cell>
        </row>
        <row r="90">
          <cell r="B90">
            <v>168</v>
          </cell>
          <cell r="C90" t="str">
            <v>KAZ20080609</v>
          </cell>
          <cell r="D90" t="str">
            <v xml:space="preserve">Проскурина Анна </v>
          </cell>
          <cell r="E90">
            <v>39608</v>
          </cell>
          <cell r="G90" t="str">
            <v>Казахстан</v>
          </cell>
        </row>
        <row r="91">
          <cell r="B91">
            <v>169</v>
          </cell>
          <cell r="C91">
            <v>10138534471</v>
          </cell>
          <cell r="D91" t="str">
            <v xml:space="preserve">Копжасарова Динара </v>
          </cell>
          <cell r="E91">
            <v>39208</v>
          </cell>
          <cell r="G91" t="str">
            <v>Казахстан</v>
          </cell>
        </row>
        <row r="92">
          <cell r="B92">
            <v>170</v>
          </cell>
          <cell r="C92">
            <v>10139600158</v>
          </cell>
          <cell r="D92" t="str">
            <v xml:space="preserve">Хурметбеккызы Гульназ </v>
          </cell>
          <cell r="E92">
            <v>39445</v>
          </cell>
          <cell r="G92" t="str">
            <v>Казахстан</v>
          </cell>
        </row>
        <row r="93">
          <cell r="B93">
            <v>171</v>
          </cell>
          <cell r="C93">
            <v>10137555478</v>
          </cell>
          <cell r="D93" t="str">
            <v xml:space="preserve">Рахмжан Аружан </v>
          </cell>
          <cell r="E93">
            <v>38944</v>
          </cell>
          <cell r="G93" t="str">
            <v>Казахстан</v>
          </cell>
        </row>
        <row r="94">
          <cell r="B94">
            <v>172</v>
          </cell>
          <cell r="C94">
            <v>10153186929</v>
          </cell>
          <cell r="D94" t="str">
            <v xml:space="preserve">Глушкова Ольга </v>
          </cell>
          <cell r="E94">
            <v>39442</v>
          </cell>
          <cell r="G94" t="str">
            <v>Казахстан</v>
          </cell>
        </row>
        <row r="96">
          <cell r="B96">
            <v>173</v>
          </cell>
          <cell r="C96">
            <v>10077621606</v>
          </cell>
          <cell r="D96" t="str">
            <v>Агаева Алина</v>
          </cell>
          <cell r="E96">
            <v>38545</v>
          </cell>
          <cell r="F96" t="str">
            <v>КМС</v>
          </cell>
          <cell r="G96" t="str">
            <v>Ростовская область</v>
          </cell>
        </row>
        <row r="97">
          <cell r="B97">
            <v>174</v>
          </cell>
          <cell r="C97">
            <v>10077621303</v>
          </cell>
          <cell r="D97" t="str">
            <v>Майсурадзе Лия</v>
          </cell>
          <cell r="E97">
            <v>38665</v>
          </cell>
          <cell r="F97" t="str">
            <v>КМС</v>
          </cell>
          <cell r="G97" t="str">
            <v>Ростовская область</v>
          </cell>
        </row>
        <row r="98">
          <cell r="B98">
            <v>175</v>
          </cell>
          <cell r="C98">
            <v>10036021437</v>
          </cell>
          <cell r="D98" t="str">
            <v>Володина Софья</v>
          </cell>
          <cell r="E98">
            <v>37302</v>
          </cell>
          <cell r="F98" t="str">
            <v>МС</v>
          </cell>
          <cell r="G98" t="str">
            <v>Ростовская область, Тульская область</v>
          </cell>
        </row>
        <row r="99">
          <cell r="B99">
            <v>176</v>
          </cell>
          <cell r="C99">
            <v>10036020629</v>
          </cell>
          <cell r="D99" t="str">
            <v>Мелихова Алина</v>
          </cell>
          <cell r="E99">
            <v>37815</v>
          </cell>
          <cell r="F99" t="str">
            <v>МС</v>
          </cell>
          <cell r="G99" t="str">
            <v>Ростовская область</v>
          </cell>
        </row>
        <row r="100">
          <cell r="B100">
            <v>177</v>
          </cell>
          <cell r="C100">
            <v>10151919764</v>
          </cell>
          <cell r="D100" t="str">
            <v>Филиппова Дарья</v>
          </cell>
          <cell r="E100">
            <v>38767</v>
          </cell>
          <cell r="F100" t="str">
            <v>КМС</v>
          </cell>
          <cell r="G100" t="str">
            <v>Ростовская область</v>
          </cell>
        </row>
        <row r="101">
          <cell r="B101">
            <v>178</v>
          </cell>
          <cell r="C101">
            <v>10055891380</v>
          </cell>
          <cell r="D101" t="str">
            <v>Красовская Татьяна</v>
          </cell>
          <cell r="E101">
            <v>38054</v>
          </cell>
          <cell r="F101" t="str">
            <v>МС</v>
          </cell>
          <cell r="G101" t="str">
            <v>Ростовская область</v>
          </cell>
        </row>
        <row r="104">
          <cell r="B104">
            <v>179</v>
          </cell>
          <cell r="C104">
            <v>10055578960</v>
          </cell>
          <cell r="D104" t="str">
            <v>Краюшникова Дарья</v>
          </cell>
          <cell r="E104">
            <v>38064</v>
          </cell>
          <cell r="F104" t="str">
            <v>КМС</v>
          </cell>
          <cell r="G104" t="str">
            <v>Свердловская область</v>
          </cell>
        </row>
        <row r="105">
          <cell r="B105">
            <v>180</v>
          </cell>
          <cell r="C105">
            <v>10104581643</v>
          </cell>
          <cell r="D105" t="str">
            <v>Ваганина Ирина</v>
          </cell>
          <cell r="E105">
            <v>39251</v>
          </cell>
          <cell r="F105" t="str">
            <v>КМС</v>
          </cell>
          <cell r="G105" t="str">
            <v>Свердловская область</v>
          </cell>
        </row>
        <row r="106">
          <cell r="B106">
            <v>181</v>
          </cell>
          <cell r="C106">
            <v>10104582350</v>
          </cell>
          <cell r="D106" t="str">
            <v>Карпова Ксения</v>
          </cell>
          <cell r="E106">
            <v>39232</v>
          </cell>
          <cell r="F106" t="str">
            <v>1 СР</v>
          </cell>
          <cell r="G106" t="str">
            <v>Свердловская область</v>
          </cell>
        </row>
        <row r="107">
          <cell r="B107">
            <v>182</v>
          </cell>
          <cell r="C107">
            <v>10090420754</v>
          </cell>
          <cell r="D107" t="str">
            <v>Алексеева Ангелина</v>
          </cell>
          <cell r="E107">
            <v>38805</v>
          </cell>
          <cell r="F107" t="str">
            <v>КМС</v>
          </cell>
          <cell r="G107" t="str">
            <v>Свердловская область</v>
          </cell>
        </row>
        <row r="109">
          <cell r="B109">
            <v>183</v>
          </cell>
          <cell r="C109">
            <v>10007740277</v>
          </cell>
          <cell r="D109" t="str">
            <v>Абасова Наталья</v>
          </cell>
          <cell r="E109">
            <v>34840</v>
          </cell>
          <cell r="F109" t="str">
            <v>МСМК</v>
          </cell>
          <cell r="G109" t="str">
            <v>Московская область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F5921-E5DE-4E30-86D7-7C7CB81623F5}">
  <sheetPr>
    <tabColor theme="2" tint="-0.249977111117893"/>
    <pageSetUpPr fitToPage="1"/>
  </sheetPr>
  <dimension ref="A1:AA69"/>
  <sheetViews>
    <sheetView tabSelected="1" topLeftCell="A10" zoomScale="80" zoomScaleNormal="80" workbookViewId="0">
      <selection activeCell="A39" sqref="A39:A41"/>
    </sheetView>
  </sheetViews>
  <sheetFormatPr defaultRowHeight="13.2" x14ac:dyDescent="0.25"/>
  <cols>
    <col min="2" max="2" width="8.33203125" customWidth="1"/>
    <col min="3" max="3" width="16.88671875" customWidth="1"/>
    <col min="4" max="4" width="24.33203125" customWidth="1"/>
    <col min="5" max="5" width="9.44140625" customWidth="1"/>
    <col min="6" max="6" width="11.21875" customWidth="1"/>
    <col min="7" max="7" width="27" customWidth="1"/>
    <col min="8" max="16" width="5.109375" customWidth="1"/>
    <col min="17" max="19" width="5.109375" hidden="1" customWidth="1"/>
    <col min="20" max="20" width="9.88671875" customWidth="1"/>
    <col min="21" max="22" width="10.33203125" customWidth="1"/>
    <col min="23" max="23" width="10.88671875" customWidth="1"/>
    <col min="25" max="25" width="12.5546875" customWidth="1"/>
    <col min="258" max="258" width="8.33203125" customWidth="1"/>
    <col min="259" max="259" width="16.88671875" customWidth="1"/>
    <col min="260" max="260" width="24.33203125" customWidth="1"/>
    <col min="261" max="261" width="9.44140625" customWidth="1"/>
    <col min="262" max="262" width="11.21875" customWidth="1"/>
    <col min="263" max="263" width="27" customWidth="1"/>
    <col min="264" max="272" width="5.109375" customWidth="1"/>
    <col min="273" max="275" width="0" hidden="1" customWidth="1"/>
    <col min="276" max="276" width="9.88671875" customWidth="1"/>
    <col min="277" max="278" width="10.33203125" customWidth="1"/>
    <col min="279" max="279" width="10.88671875" customWidth="1"/>
    <col min="281" max="281" width="12.5546875" customWidth="1"/>
    <col min="514" max="514" width="8.33203125" customWidth="1"/>
    <col min="515" max="515" width="16.88671875" customWidth="1"/>
    <col min="516" max="516" width="24.33203125" customWidth="1"/>
    <col min="517" max="517" width="9.44140625" customWidth="1"/>
    <col min="518" max="518" width="11.21875" customWidth="1"/>
    <col min="519" max="519" width="27" customWidth="1"/>
    <col min="520" max="528" width="5.109375" customWidth="1"/>
    <col min="529" max="531" width="0" hidden="1" customWidth="1"/>
    <col min="532" max="532" width="9.88671875" customWidth="1"/>
    <col min="533" max="534" width="10.33203125" customWidth="1"/>
    <col min="535" max="535" width="10.88671875" customWidth="1"/>
    <col min="537" max="537" width="12.5546875" customWidth="1"/>
    <col min="770" max="770" width="8.33203125" customWidth="1"/>
    <col min="771" max="771" width="16.88671875" customWidth="1"/>
    <col min="772" max="772" width="24.33203125" customWidth="1"/>
    <col min="773" max="773" width="9.44140625" customWidth="1"/>
    <col min="774" max="774" width="11.21875" customWidth="1"/>
    <col min="775" max="775" width="27" customWidth="1"/>
    <col min="776" max="784" width="5.109375" customWidth="1"/>
    <col min="785" max="787" width="0" hidden="1" customWidth="1"/>
    <col min="788" max="788" width="9.88671875" customWidth="1"/>
    <col min="789" max="790" width="10.33203125" customWidth="1"/>
    <col min="791" max="791" width="10.88671875" customWidth="1"/>
    <col min="793" max="793" width="12.5546875" customWidth="1"/>
    <col min="1026" max="1026" width="8.33203125" customWidth="1"/>
    <col min="1027" max="1027" width="16.88671875" customWidth="1"/>
    <col min="1028" max="1028" width="24.33203125" customWidth="1"/>
    <col min="1029" max="1029" width="9.44140625" customWidth="1"/>
    <col min="1030" max="1030" width="11.21875" customWidth="1"/>
    <col min="1031" max="1031" width="27" customWidth="1"/>
    <col min="1032" max="1040" width="5.109375" customWidth="1"/>
    <col min="1041" max="1043" width="0" hidden="1" customWidth="1"/>
    <col min="1044" max="1044" width="9.88671875" customWidth="1"/>
    <col min="1045" max="1046" width="10.33203125" customWidth="1"/>
    <col min="1047" max="1047" width="10.88671875" customWidth="1"/>
    <col min="1049" max="1049" width="12.5546875" customWidth="1"/>
    <col min="1282" max="1282" width="8.33203125" customWidth="1"/>
    <col min="1283" max="1283" width="16.88671875" customWidth="1"/>
    <col min="1284" max="1284" width="24.33203125" customWidth="1"/>
    <col min="1285" max="1285" width="9.44140625" customWidth="1"/>
    <col min="1286" max="1286" width="11.21875" customWidth="1"/>
    <col min="1287" max="1287" width="27" customWidth="1"/>
    <col min="1288" max="1296" width="5.109375" customWidth="1"/>
    <col min="1297" max="1299" width="0" hidden="1" customWidth="1"/>
    <col min="1300" max="1300" width="9.88671875" customWidth="1"/>
    <col min="1301" max="1302" width="10.33203125" customWidth="1"/>
    <col min="1303" max="1303" width="10.88671875" customWidth="1"/>
    <col min="1305" max="1305" width="12.5546875" customWidth="1"/>
    <col min="1538" max="1538" width="8.33203125" customWidth="1"/>
    <col min="1539" max="1539" width="16.88671875" customWidth="1"/>
    <col min="1540" max="1540" width="24.33203125" customWidth="1"/>
    <col min="1541" max="1541" width="9.44140625" customWidth="1"/>
    <col min="1542" max="1542" width="11.21875" customWidth="1"/>
    <col min="1543" max="1543" width="27" customWidth="1"/>
    <col min="1544" max="1552" width="5.109375" customWidth="1"/>
    <col min="1553" max="1555" width="0" hidden="1" customWidth="1"/>
    <col min="1556" max="1556" width="9.88671875" customWidth="1"/>
    <col min="1557" max="1558" width="10.33203125" customWidth="1"/>
    <col min="1559" max="1559" width="10.88671875" customWidth="1"/>
    <col min="1561" max="1561" width="12.5546875" customWidth="1"/>
    <col min="1794" max="1794" width="8.33203125" customWidth="1"/>
    <col min="1795" max="1795" width="16.88671875" customWidth="1"/>
    <col min="1796" max="1796" width="24.33203125" customWidth="1"/>
    <col min="1797" max="1797" width="9.44140625" customWidth="1"/>
    <col min="1798" max="1798" width="11.21875" customWidth="1"/>
    <col min="1799" max="1799" width="27" customWidth="1"/>
    <col min="1800" max="1808" width="5.109375" customWidth="1"/>
    <col min="1809" max="1811" width="0" hidden="1" customWidth="1"/>
    <col min="1812" max="1812" width="9.88671875" customWidth="1"/>
    <col min="1813" max="1814" width="10.33203125" customWidth="1"/>
    <col min="1815" max="1815" width="10.88671875" customWidth="1"/>
    <col min="1817" max="1817" width="12.5546875" customWidth="1"/>
    <col min="2050" max="2050" width="8.33203125" customWidth="1"/>
    <col min="2051" max="2051" width="16.88671875" customWidth="1"/>
    <col min="2052" max="2052" width="24.33203125" customWidth="1"/>
    <col min="2053" max="2053" width="9.44140625" customWidth="1"/>
    <col min="2054" max="2054" width="11.21875" customWidth="1"/>
    <col min="2055" max="2055" width="27" customWidth="1"/>
    <col min="2056" max="2064" width="5.109375" customWidth="1"/>
    <col min="2065" max="2067" width="0" hidden="1" customWidth="1"/>
    <col min="2068" max="2068" width="9.88671875" customWidth="1"/>
    <col min="2069" max="2070" width="10.33203125" customWidth="1"/>
    <col min="2071" max="2071" width="10.88671875" customWidth="1"/>
    <col min="2073" max="2073" width="12.5546875" customWidth="1"/>
    <col min="2306" max="2306" width="8.33203125" customWidth="1"/>
    <col min="2307" max="2307" width="16.88671875" customWidth="1"/>
    <col min="2308" max="2308" width="24.33203125" customWidth="1"/>
    <col min="2309" max="2309" width="9.44140625" customWidth="1"/>
    <col min="2310" max="2310" width="11.21875" customWidth="1"/>
    <col min="2311" max="2311" width="27" customWidth="1"/>
    <col min="2312" max="2320" width="5.109375" customWidth="1"/>
    <col min="2321" max="2323" width="0" hidden="1" customWidth="1"/>
    <col min="2324" max="2324" width="9.88671875" customWidth="1"/>
    <col min="2325" max="2326" width="10.33203125" customWidth="1"/>
    <col min="2327" max="2327" width="10.88671875" customWidth="1"/>
    <col min="2329" max="2329" width="12.5546875" customWidth="1"/>
    <col min="2562" max="2562" width="8.33203125" customWidth="1"/>
    <col min="2563" max="2563" width="16.88671875" customWidth="1"/>
    <col min="2564" max="2564" width="24.33203125" customWidth="1"/>
    <col min="2565" max="2565" width="9.44140625" customWidth="1"/>
    <col min="2566" max="2566" width="11.21875" customWidth="1"/>
    <col min="2567" max="2567" width="27" customWidth="1"/>
    <col min="2568" max="2576" width="5.109375" customWidth="1"/>
    <col min="2577" max="2579" width="0" hidden="1" customWidth="1"/>
    <col min="2580" max="2580" width="9.88671875" customWidth="1"/>
    <col min="2581" max="2582" width="10.33203125" customWidth="1"/>
    <col min="2583" max="2583" width="10.88671875" customWidth="1"/>
    <col min="2585" max="2585" width="12.5546875" customWidth="1"/>
    <col min="2818" max="2818" width="8.33203125" customWidth="1"/>
    <col min="2819" max="2819" width="16.88671875" customWidth="1"/>
    <col min="2820" max="2820" width="24.33203125" customWidth="1"/>
    <col min="2821" max="2821" width="9.44140625" customWidth="1"/>
    <col min="2822" max="2822" width="11.21875" customWidth="1"/>
    <col min="2823" max="2823" width="27" customWidth="1"/>
    <col min="2824" max="2832" width="5.109375" customWidth="1"/>
    <col min="2833" max="2835" width="0" hidden="1" customWidth="1"/>
    <col min="2836" max="2836" width="9.88671875" customWidth="1"/>
    <col min="2837" max="2838" width="10.33203125" customWidth="1"/>
    <col min="2839" max="2839" width="10.88671875" customWidth="1"/>
    <col min="2841" max="2841" width="12.5546875" customWidth="1"/>
    <col min="3074" max="3074" width="8.33203125" customWidth="1"/>
    <col min="3075" max="3075" width="16.88671875" customWidth="1"/>
    <col min="3076" max="3076" width="24.33203125" customWidth="1"/>
    <col min="3077" max="3077" width="9.44140625" customWidth="1"/>
    <col min="3078" max="3078" width="11.21875" customWidth="1"/>
    <col min="3079" max="3079" width="27" customWidth="1"/>
    <col min="3080" max="3088" width="5.109375" customWidth="1"/>
    <col min="3089" max="3091" width="0" hidden="1" customWidth="1"/>
    <col min="3092" max="3092" width="9.88671875" customWidth="1"/>
    <col min="3093" max="3094" width="10.33203125" customWidth="1"/>
    <col min="3095" max="3095" width="10.88671875" customWidth="1"/>
    <col min="3097" max="3097" width="12.5546875" customWidth="1"/>
    <col min="3330" max="3330" width="8.33203125" customWidth="1"/>
    <col min="3331" max="3331" width="16.88671875" customWidth="1"/>
    <col min="3332" max="3332" width="24.33203125" customWidth="1"/>
    <col min="3333" max="3333" width="9.44140625" customWidth="1"/>
    <col min="3334" max="3334" width="11.21875" customWidth="1"/>
    <col min="3335" max="3335" width="27" customWidth="1"/>
    <col min="3336" max="3344" width="5.109375" customWidth="1"/>
    <col min="3345" max="3347" width="0" hidden="1" customWidth="1"/>
    <col min="3348" max="3348" width="9.88671875" customWidth="1"/>
    <col min="3349" max="3350" width="10.33203125" customWidth="1"/>
    <col min="3351" max="3351" width="10.88671875" customWidth="1"/>
    <col min="3353" max="3353" width="12.5546875" customWidth="1"/>
    <col min="3586" max="3586" width="8.33203125" customWidth="1"/>
    <col min="3587" max="3587" width="16.88671875" customWidth="1"/>
    <col min="3588" max="3588" width="24.33203125" customWidth="1"/>
    <col min="3589" max="3589" width="9.44140625" customWidth="1"/>
    <col min="3590" max="3590" width="11.21875" customWidth="1"/>
    <col min="3591" max="3591" width="27" customWidth="1"/>
    <col min="3592" max="3600" width="5.109375" customWidth="1"/>
    <col min="3601" max="3603" width="0" hidden="1" customWidth="1"/>
    <col min="3604" max="3604" width="9.88671875" customWidth="1"/>
    <col min="3605" max="3606" width="10.33203125" customWidth="1"/>
    <col min="3607" max="3607" width="10.88671875" customWidth="1"/>
    <col min="3609" max="3609" width="12.5546875" customWidth="1"/>
    <col min="3842" max="3842" width="8.33203125" customWidth="1"/>
    <col min="3843" max="3843" width="16.88671875" customWidth="1"/>
    <col min="3844" max="3844" width="24.33203125" customWidth="1"/>
    <col min="3845" max="3845" width="9.44140625" customWidth="1"/>
    <col min="3846" max="3846" width="11.21875" customWidth="1"/>
    <col min="3847" max="3847" width="27" customWidth="1"/>
    <col min="3848" max="3856" width="5.109375" customWidth="1"/>
    <col min="3857" max="3859" width="0" hidden="1" customWidth="1"/>
    <col min="3860" max="3860" width="9.88671875" customWidth="1"/>
    <col min="3861" max="3862" width="10.33203125" customWidth="1"/>
    <col min="3863" max="3863" width="10.88671875" customWidth="1"/>
    <col min="3865" max="3865" width="12.5546875" customWidth="1"/>
    <col min="4098" max="4098" width="8.33203125" customWidth="1"/>
    <col min="4099" max="4099" width="16.88671875" customWidth="1"/>
    <col min="4100" max="4100" width="24.33203125" customWidth="1"/>
    <col min="4101" max="4101" width="9.44140625" customWidth="1"/>
    <col min="4102" max="4102" width="11.21875" customWidth="1"/>
    <col min="4103" max="4103" width="27" customWidth="1"/>
    <col min="4104" max="4112" width="5.109375" customWidth="1"/>
    <col min="4113" max="4115" width="0" hidden="1" customWidth="1"/>
    <col min="4116" max="4116" width="9.88671875" customWidth="1"/>
    <col min="4117" max="4118" width="10.33203125" customWidth="1"/>
    <col min="4119" max="4119" width="10.88671875" customWidth="1"/>
    <col min="4121" max="4121" width="12.5546875" customWidth="1"/>
    <col min="4354" max="4354" width="8.33203125" customWidth="1"/>
    <col min="4355" max="4355" width="16.88671875" customWidth="1"/>
    <col min="4356" max="4356" width="24.33203125" customWidth="1"/>
    <col min="4357" max="4357" width="9.44140625" customWidth="1"/>
    <col min="4358" max="4358" width="11.21875" customWidth="1"/>
    <col min="4359" max="4359" width="27" customWidth="1"/>
    <col min="4360" max="4368" width="5.109375" customWidth="1"/>
    <col min="4369" max="4371" width="0" hidden="1" customWidth="1"/>
    <col min="4372" max="4372" width="9.88671875" customWidth="1"/>
    <col min="4373" max="4374" width="10.33203125" customWidth="1"/>
    <col min="4375" max="4375" width="10.88671875" customWidth="1"/>
    <col min="4377" max="4377" width="12.5546875" customWidth="1"/>
    <col min="4610" max="4610" width="8.33203125" customWidth="1"/>
    <col min="4611" max="4611" width="16.88671875" customWidth="1"/>
    <col min="4612" max="4612" width="24.33203125" customWidth="1"/>
    <col min="4613" max="4613" width="9.44140625" customWidth="1"/>
    <col min="4614" max="4614" width="11.21875" customWidth="1"/>
    <col min="4615" max="4615" width="27" customWidth="1"/>
    <col min="4616" max="4624" width="5.109375" customWidth="1"/>
    <col min="4625" max="4627" width="0" hidden="1" customWidth="1"/>
    <col min="4628" max="4628" width="9.88671875" customWidth="1"/>
    <col min="4629" max="4630" width="10.33203125" customWidth="1"/>
    <col min="4631" max="4631" width="10.88671875" customWidth="1"/>
    <col min="4633" max="4633" width="12.5546875" customWidth="1"/>
    <col min="4866" max="4866" width="8.33203125" customWidth="1"/>
    <col min="4867" max="4867" width="16.88671875" customWidth="1"/>
    <col min="4868" max="4868" width="24.33203125" customWidth="1"/>
    <col min="4869" max="4869" width="9.44140625" customWidth="1"/>
    <col min="4870" max="4870" width="11.21875" customWidth="1"/>
    <col min="4871" max="4871" width="27" customWidth="1"/>
    <col min="4872" max="4880" width="5.109375" customWidth="1"/>
    <col min="4881" max="4883" width="0" hidden="1" customWidth="1"/>
    <col min="4884" max="4884" width="9.88671875" customWidth="1"/>
    <col min="4885" max="4886" width="10.33203125" customWidth="1"/>
    <col min="4887" max="4887" width="10.88671875" customWidth="1"/>
    <col min="4889" max="4889" width="12.5546875" customWidth="1"/>
    <col min="5122" max="5122" width="8.33203125" customWidth="1"/>
    <col min="5123" max="5123" width="16.88671875" customWidth="1"/>
    <col min="5124" max="5124" width="24.33203125" customWidth="1"/>
    <col min="5125" max="5125" width="9.44140625" customWidth="1"/>
    <col min="5126" max="5126" width="11.21875" customWidth="1"/>
    <col min="5127" max="5127" width="27" customWidth="1"/>
    <col min="5128" max="5136" width="5.109375" customWidth="1"/>
    <col min="5137" max="5139" width="0" hidden="1" customWidth="1"/>
    <col min="5140" max="5140" width="9.88671875" customWidth="1"/>
    <col min="5141" max="5142" width="10.33203125" customWidth="1"/>
    <col min="5143" max="5143" width="10.88671875" customWidth="1"/>
    <col min="5145" max="5145" width="12.5546875" customWidth="1"/>
    <col min="5378" max="5378" width="8.33203125" customWidth="1"/>
    <col min="5379" max="5379" width="16.88671875" customWidth="1"/>
    <col min="5380" max="5380" width="24.33203125" customWidth="1"/>
    <col min="5381" max="5381" width="9.44140625" customWidth="1"/>
    <col min="5382" max="5382" width="11.21875" customWidth="1"/>
    <col min="5383" max="5383" width="27" customWidth="1"/>
    <col min="5384" max="5392" width="5.109375" customWidth="1"/>
    <col min="5393" max="5395" width="0" hidden="1" customWidth="1"/>
    <col min="5396" max="5396" width="9.88671875" customWidth="1"/>
    <col min="5397" max="5398" width="10.33203125" customWidth="1"/>
    <col min="5399" max="5399" width="10.88671875" customWidth="1"/>
    <col min="5401" max="5401" width="12.5546875" customWidth="1"/>
    <col min="5634" max="5634" width="8.33203125" customWidth="1"/>
    <col min="5635" max="5635" width="16.88671875" customWidth="1"/>
    <col min="5636" max="5636" width="24.33203125" customWidth="1"/>
    <col min="5637" max="5637" width="9.44140625" customWidth="1"/>
    <col min="5638" max="5638" width="11.21875" customWidth="1"/>
    <col min="5639" max="5639" width="27" customWidth="1"/>
    <col min="5640" max="5648" width="5.109375" customWidth="1"/>
    <col min="5649" max="5651" width="0" hidden="1" customWidth="1"/>
    <col min="5652" max="5652" width="9.88671875" customWidth="1"/>
    <col min="5653" max="5654" width="10.33203125" customWidth="1"/>
    <col min="5655" max="5655" width="10.88671875" customWidth="1"/>
    <col min="5657" max="5657" width="12.5546875" customWidth="1"/>
    <col min="5890" max="5890" width="8.33203125" customWidth="1"/>
    <col min="5891" max="5891" width="16.88671875" customWidth="1"/>
    <col min="5892" max="5892" width="24.33203125" customWidth="1"/>
    <col min="5893" max="5893" width="9.44140625" customWidth="1"/>
    <col min="5894" max="5894" width="11.21875" customWidth="1"/>
    <col min="5895" max="5895" width="27" customWidth="1"/>
    <col min="5896" max="5904" width="5.109375" customWidth="1"/>
    <col min="5905" max="5907" width="0" hidden="1" customWidth="1"/>
    <col min="5908" max="5908" width="9.88671875" customWidth="1"/>
    <col min="5909" max="5910" width="10.33203125" customWidth="1"/>
    <col min="5911" max="5911" width="10.88671875" customWidth="1"/>
    <col min="5913" max="5913" width="12.5546875" customWidth="1"/>
    <col min="6146" max="6146" width="8.33203125" customWidth="1"/>
    <col min="6147" max="6147" width="16.88671875" customWidth="1"/>
    <col min="6148" max="6148" width="24.33203125" customWidth="1"/>
    <col min="6149" max="6149" width="9.44140625" customWidth="1"/>
    <col min="6150" max="6150" width="11.21875" customWidth="1"/>
    <col min="6151" max="6151" width="27" customWidth="1"/>
    <col min="6152" max="6160" width="5.109375" customWidth="1"/>
    <col min="6161" max="6163" width="0" hidden="1" customWidth="1"/>
    <col min="6164" max="6164" width="9.88671875" customWidth="1"/>
    <col min="6165" max="6166" width="10.33203125" customWidth="1"/>
    <col min="6167" max="6167" width="10.88671875" customWidth="1"/>
    <col min="6169" max="6169" width="12.5546875" customWidth="1"/>
    <col min="6402" max="6402" width="8.33203125" customWidth="1"/>
    <col min="6403" max="6403" width="16.88671875" customWidth="1"/>
    <col min="6404" max="6404" width="24.33203125" customWidth="1"/>
    <col min="6405" max="6405" width="9.44140625" customWidth="1"/>
    <col min="6406" max="6406" width="11.21875" customWidth="1"/>
    <col min="6407" max="6407" width="27" customWidth="1"/>
    <col min="6408" max="6416" width="5.109375" customWidth="1"/>
    <col min="6417" max="6419" width="0" hidden="1" customWidth="1"/>
    <col min="6420" max="6420" width="9.88671875" customWidth="1"/>
    <col min="6421" max="6422" width="10.33203125" customWidth="1"/>
    <col min="6423" max="6423" width="10.88671875" customWidth="1"/>
    <col min="6425" max="6425" width="12.5546875" customWidth="1"/>
    <col min="6658" max="6658" width="8.33203125" customWidth="1"/>
    <col min="6659" max="6659" width="16.88671875" customWidth="1"/>
    <col min="6660" max="6660" width="24.33203125" customWidth="1"/>
    <col min="6661" max="6661" width="9.44140625" customWidth="1"/>
    <col min="6662" max="6662" width="11.21875" customWidth="1"/>
    <col min="6663" max="6663" width="27" customWidth="1"/>
    <col min="6664" max="6672" width="5.109375" customWidth="1"/>
    <col min="6673" max="6675" width="0" hidden="1" customWidth="1"/>
    <col min="6676" max="6676" width="9.88671875" customWidth="1"/>
    <col min="6677" max="6678" width="10.33203125" customWidth="1"/>
    <col min="6679" max="6679" width="10.88671875" customWidth="1"/>
    <col min="6681" max="6681" width="12.5546875" customWidth="1"/>
    <col min="6914" max="6914" width="8.33203125" customWidth="1"/>
    <col min="6915" max="6915" width="16.88671875" customWidth="1"/>
    <col min="6916" max="6916" width="24.33203125" customWidth="1"/>
    <col min="6917" max="6917" width="9.44140625" customWidth="1"/>
    <col min="6918" max="6918" width="11.21875" customWidth="1"/>
    <col min="6919" max="6919" width="27" customWidth="1"/>
    <col min="6920" max="6928" width="5.109375" customWidth="1"/>
    <col min="6929" max="6931" width="0" hidden="1" customWidth="1"/>
    <col min="6932" max="6932" width="9.88671875" customWidth="1"/>
    <col min="6933" max="6934" width="10.33203125" customWidth="1"/>
    <col min="6935" max="6935" width="10.88671875" customWidth="1"/>
    <col min="6937" max="6937" width="12.5546875" customWidth="1"/>
    <col min="7170" max="7170" width="8.33203125" customWidth="1"/>
    <col min="7171" max="7171" width="16.88671875" customWidth="1"/>
    <col min="7172" max="7172" width="24.33203125" customWidth="1"/>
    <col min="7173" max="7173" width="9.44140625" customWidth="1"/>
    <col min="7174" max="7174" width="11.21875" customWidth="1"/>
    <col min="7175" max="7175" width="27" customWidth="1"/>
    <col min="7176" max="7184" width="5.109375" customWidth="1"/>
    <col min="7185" max="7187" width="0" hidden="1" customWidth="1"/>
    <col min="7188" max="7188" width="9.88671875" customWidth="1"/>
    <col min="7189" max="7190" width="10.33203125" customWidth="1"/>
    <col min="7191" max="7191" width="10.88671875" customWidth="1"/>
    <col min="7193" max="7193" width="12.5546875" customWidth="1"/>
    <col min="7426" max="7426" width="8.33203125" customWidth="1"/>
    <col min="7427" max="7427" width="16.88671875" customWidth="1"/>
    <col min="7428" max="7428" width="24.33203125" customWidth="1"/>
    <col min="7429" max="7429" width="9.44140625" customWidth="1"/>
    <col min="7430" max="7430" width="11.21875" customWidth="1"/>
    <col min="7431" max="7431" width="27" customWidth="1"/>
    <col min="7432" max="7440" width="5.109375" customWidth="1"/>
    <col min="7441" max="7443" width="0" hidden="1" customWidth="1"/>
    <col min="7444" max="7444" width="9.88671875" customWidth="1"/>
    <col min="7445" max="7446" width="10.33203125" customWidth="1"/>
    <col min="7447" max="7447" width="10.88671875" customWidth="1"/>
    <col min="7449" max="7449" width="12.5546875" customWidth="1"/>
    <col min="7682" max="7682" width="8.33203125" customWidth="1"/>
    <col min="7683" max="7683" width="16.88671875" customWidth="1"/>
    <col min="7684" max="7684" width="24.33203125" customWidth="1"/>
    <col min="7685" max="7685" width="9.44140625" customWidth="1"/>
    <col min="7686" max="7686" width="11.21875" customWidth="1"/>
    <col min="7687" max="7687" width="27" customWidth="1"/>
    <col min="7688" max="7696" width="5.109375" customWidth="1"/>
    <col min="7697" max="7699" width="0" hidden="1" customWidth="1"/>
    <col min="7700" max="7700" width="9.88671875" customWidth="1"/>
    <col min="7701" max="7702" width="10.33203125" customWidth="1"/>
    <col min="7703" max="7703" width="10.88671875" customWidth="1"/>
    <col min="7705" max="7705" width="12.5546875" customWidth="1"/>
    <col min="7938" max="7938" width="8.33203125" customWidth="1"/>
    <col min="7939" max="7939" width="16.88671875" customWidth="1"/>
    <col min="7940" max="7940" width="24.33203125" customWidth="1"/>
    <col min="7941" max="7941" width="9.44140625" customWidth="1"/>
    <col min="7942" max="7942" width="11.21875" customWidth="1"/>
    <col min="7943" max="7943" width="27" customWidth="1"/>
    <col min="7944" max="7952" width="5.109375" customWidth="1"/>
    <col min="7953" max="7955" width="0" hidden="1" customWidth="1"/>
    <col min="7956" max="7956" width="9.88671875" customWidth="1"/>
    <col min="7957" max="7958" width="10.33203125" customWidth="1"/>
    <col min="7959" max="7959" width="10.88671875" customWidth="1"/>
    <col min="7961" max="7961" width="12.5546875" customWidth="1"/>
    <col min="8194" max="8194" width="8.33203125" customWidth="1"/>
    <col min="8195" max="8195" width="16.88671875" customWidth="1"/>
    <col min="8196" max="8196" width="24.33203125" customWidth="1"/>
    <col min="8197" max="8197" width="9.44140625" customWidth="1"/>
    <col min="8198" max="8198" width="11.21875" customWidth="1"/>
    <col min="8199" max="8199" width="27" customWidth="1"/>
    <col min="8200" max="8208" width="5.109375" customWidth="1"/>
    <col min="8209" max="8211" width="0" hidden="1" customWidth="1"/>
    <col min="8212" max="8212" width="9.88671875" customWidth="1"/>
    <col min="8213" max="8214" width="10.33203125" customWidth="1"/>
    <col min="8215" max="8215" width="10.88671875" customWidth="1"/>
    <col min="8217" max="8217" width="12.5546875" customWidth="1"/>
    <col min="8450" max="8450" width="8.33203125" customWidth="1"/>
    <col min="8451" max="8451" width="16.88671875" customWidth="1"/>
    <col min="8452" max="8452" width="24.33203125" customWidth="1"/>
    <col min="8453" max="8453" width="9.44140625" customWidth="1"/>
    <col min="8454" max="8454" width="11.21875" customWidth="1"/>
    <col min="8455" max="8455" width="27" customWidth="1"/>
    <col min="8456" max="8464" width="5.109375" customWidth="1"/>
    <col min="8465" max="8467" width="0" hidden="1" customWidth="1"/>
    <col min="8468" max="8468" width="9.88671875" customWidth="1"/>
    <col min="8469" max="8470" width="10.33203125" customWidth="1"/>
    <col min="8471" max="8471" width="10.88671875" customWidth="1"/>
    <col min="8473" max="8473" width="12.5546875" customWidth="1"/>
    <col min="8706" max="8706" width="8.33203125" customWidth="1"/>
    <col min="8707" max="8707" width="16.88671875" customWidth="1"/>
    <col min="8708" max="8708" width="24.33203125" customWidth="1"/>
    <col min="8709" max="8709" width="9.44140625" customWidth="1"/>
    <col min="8710" max="8710" width="11.21875" customWidth="1"/>
    <col min="8711" max="8711" width="27" customWidth="1"/>
    <col min="8712" max="8720" width="5.109375" customWidth="1"/>
    <col min="8721" max="8723" width="0" hidden="1" customWidth="1"/>
    <col min="8724" max="8724" width="9.88671875" customWidth="1"/>
    <col min="8725" max="8726" width="10.33203125" customWidth="1"/>
    <col min="8727" max="8727" width="10.88671875" customWidth="1"/>
    <col min="8729" max="8729" width="12.5546875" customWidth="1"/>
    <col min="8962" max="8962" width="8.33203125" customWidth="1"/>
    <col min="8963" max="8963" width="16.88671875" customWidth="1"/>
    <col min="8964" max="8964" width="24.33203125" customWidth="1"/>
    <col min="8965" max="8965" width="9.44140625" customWidth="1"/>
    <col min="8966" max="8966" width="11.21875" customWidth="1"/>
    <col min="8967" max="8967" width="27" customWidth="1"/>
    <col min="8968" max="8976" width="5.109375" customWidth="1"/>
    <col min="8977" max="8979" width="0" hidden="1" customWidth="1"/>
    <col min="8980" max="8980" width="9.88671875" customWidth="1"/>
    <col min="8981" max="8982" width="10.33203125" customWidth="1"/>
    <col min="8983" max="8983" width="10.88671875" customWidth="1"/>
    <col min="8985" max="8985" width="12.5546875" customWidth="1"/>
    <col min="9218" max="9218" width="8.33203125" customWidth="1"/>
    <col min="9219" max="9219" width="16.88671875" customWidth="1"/>
    <col min="9220" max="9220" width="24.33203125" customWidth="1"/>
    <col min="9221" max="9221" width="9.44140625" customWidth="1"/>
    <col min="9222" max="9222" width="11.21875" customWidth="1"/>
    <col min="9223" max="9223" width="27" customWidth="1"/>
    <col min="9224" max="9232" width="5.109375" customWidth="1"/>
    <col min="9233" max="9235" width="0" hidden="1" customWidth="1"/>
    <col min="9236" max="9236" width="9.88671875" customWidth="1"/>
    <col min="9237" max="9238" width="10.33203125" customWidth="1"/>
    <col min="9239" max="9239" width="10.88671875" customWidth="1"/>
    <col min="9241" max="9241" width="12.5546875" customWidth="1"/>
    <col min="9474" max="9474" width="8.33203125" customWidth="1"/>
    <col min="9475" max="9475" width="16.88671875" customWidth="1"/>
    <col min="9476" max="9476" width="24.33203125" customWidth="1"/>
    <col min="9477" max="9477" width="9.44140625" customWidth="1"/>
    <col min="9478" max="9478" width="11.21875" customWidth="1"/>
    <col min="9479" max="9479" width="27" customWidth="1"/>
    <col min="9480" max="9488" width="5.109375" customWidth="1"/>
    <col min="9489" max="9491" width="0" hidden="1" customWidth="1"/>
    <col min="9492" max="9492" width="9.88671875" customWidth="1"/>
    <col min="9493" max="9494" width="10.33203125" customWidth="1"/>
    <col min="9495" max="9495" width="10.88671875" customWidth="1"/>
    <col min="9497" max="9497" width="12.5546875" customWidth="1"/>
    <col min="9730" max="9730" width="8.33203125" customWidth="1"/>
    <col min="9731" max="9731" width="16.88671875" customWidth="1"/>
    <col min="9732" max="9732" width="24.33203125" customWidth="1"/>
    <col min="9733" max="9733" width="9.44140625" customWidth="1"/>
    <col min="9734" max="9734" width="11.21875" customWidth="1"/>
    <col min="9735" max="9735" width="27" customWidth="1"/>
    <col min="9736" max="9744" width="5.109375" customWidth="1"/>
    <col min="9745" max="9747" width="0" hidden="1" customWidth="1"/>
    <col min="9748" max="9748" width="9.88671875" customWidth="1"/>
    <col min="9749" max="9750" width="10.33203125" customWidth="1"/>
    <col min="9751" max="9751" width="10.88671875" customWidth="1"/>
    <col min="9753" max="9753" width="12.5546875" customWidth="1"/>
    <col min="9986" max="9986" width="8.33203125" customWidth="1"/>
    <col min="9987" max="9987" width="16.88671875" customWidth="1"/>
    <col min="9988" max="9988" width="24.33203125" customWidth="1"/>
    <col min="9989" max="9989" width="9.44140625" customWidth="1"/>
    <col min="9990" max="9990" width="11.21875" customWidth="1"/>
    <col min="9991" max="9991" width="27" customWidth="1"/>
    <col min="9992" max="10000" width="5.109375" customWidth="1"/>
    <col min="10001" max="10003" width="0" hidden="1" customWidth="1"/>
    <col min="10004" max="10004" width="9.88671875" customWidth="1"/>
    <col min="10005" max="10006" width="10.33203125" customWidth="1"/>
    <col min="10007" max="10007" width="10.88671875" customWidth="1"/>
    <col min="10009" max="10009" width="12.5546875" customWidth="1"/>
    <col min="10242" max="10242" width="8.33203125" customWidth="1"/>
    <col min="10243" max="10243" width="16.88671875" customWidth="1"/>
    <col min="10244" max="10244" width="24.33203125" customWidth="1"/>
    <col min="10245" max="10245" width="9.44140625" customWidth="1"/>
    <col min="10246" max="10246" width="11.21875" customWidth="1"/>
    <col min="10247" max="10247" width="27" customWidth="1"/>
    <col min="10248" max="10256" width="5.109375" customWidth="1"/>
    <col min="10257" max="10259" width="0" hidden="1" customWidth="1"/>
    <col min="10260" max="10260" width="9.88671875" customWidth="1"/>
    <col min="10261" max="10262" width="10.33203125" customWidth="1"/>
    <col min="10263" max="10263" width="10.88671875" customWidth="1"/>
    <col min="10265" max="10265" width="12.5546875" customWidth="1"/>
    <col min="10498" max="10498" width="8.33203125" customWidth="1"/>
    <col min="10499" max="10499" width="16.88671875" customWidth="1"/>
    <col min="10500" max="10500" width="24.33203125" customWidth="1"/>
    <col min="10501" max="10501" width="9.44140625" customWidth="1"/>
    <col min="10502" max="10502" width="11.21875" customWidth="1"/>
    <col min="10503" max="10503" width="27" customWidth="1"/>
    <col min="10504" max="10512" width="5.109375" customWidth="1"/>
    <col min="10513" max="10515" width="0" hidden="1" customWidth="1"/>
    <col min="10516" max="10516" width="9.88671875" customWidth="1"/>
    <col min="10517" max="10518" width="10.33203125" customWidth="1"/>
    <col min="10519" max="10519" width="10.88671875" customWidth="1"/>
    <col min="10521" max="10521" width="12.5546875" customWidth="1"/>
    <col min="10754" max="10754" width="8.33203125" customWidth="1"/>
    <col min="10755" max="10755" width="16.88671875" customWidth="1"/>
    <col min="10756" max="10756" width="24.33203125" customWidth="1"/>
    <col min="10757" max="10757" width="9.44140625" customWidth="1"/>
    <col min="10758" max="10758" width="11.21875" customWidth="1"/>
    <col min="10759" max="10759" width="27" customWidth="1"/>
    <col min="10760" max="10768" width="5.109375" customWidth="1"/>
    <col min="10769" max="10771" width="0" hidden="1" customWidth="1"/>
    <col min="10772" max="10772" width="9.88671875" customWidth="1"/>
    <col min="10773" max="10774" width="10.33203125" customWidth="1"/>
    <col min="10775" max="10775" width="10.88671875" customWidth="1"/>
    <col min="10777" max="10777" width="12.5546875" customWidth="1"/>
    <col min="11010" max="11010" width="8.33203125" customWidth="1"/>
    <col min="11011" max="11011" width="16.88671875" customWidth="1"/>
    <col min="11012" max="11012" width="24.33203125" customWidth="1"/>
    <col min="11013" max="11013" width="9.44140625" customWidth="1"/>
    <col min="11014" max="11014" width="11.21875" customWidth="1"/>
    <col min="11015" max="11015" width="27" customWidth="1"/>
    <col min="11016" max="11024" width="5.109375" customWidth="1"/>
    <col min="11025" max="11027" width="0" hidden="1" customWidth="1"/>
    <col min="11028" max="11028" width="9.88671875" customWidth="1"/>
    <col min="11029" max="11030" width="10.33203125" customWidth="1"/>
    <col min="11031" max="11031" width="10.88671875" customWidth="1"/>
    <col min="11033" max="11033" width="12.5546875" customWidth="1"/>
    <col min="11266" max="11266" width="8.33203125" customWidth="1"/>
    <col min="11267" max="11267" width="16.88671875" customWidth="1"/>
    <col min="11268" max="11268" width="24.33203125" customWidth="1"/>
    <col min="11269" max="11269" width="9.44140625" customWidth="1"/>
    <col min="11270" max="11270" width="11.21875" customWidth="1"/>
    <col min="11271" max="11271" width="27" customWidth="1"/>
    <col min="11272" max="11280" width="5.109375" customWidth="1"/>
    <col min="11281" max="11283" width="0" hidden="1" customWidth="1"/>
    <col min="11284" max="11284" width="9.88671875" customWidth="1"/>
    <col min="11285" max="11286" width="10.33203125" customWidth="1"/>
    <col min="11287" max="11287" width="10.88671875" customWidth="1"/>
    <col min="11289" max="11289" width="12.5546875" customWidth="1"/>
    <col min="11522" max="11522" width="8.33203125" customWidth="1"/>
    <col min="11523" max="11523" width="16.88671875" customWidth="1"/>
    <col min="11524" max="11524" width="24.33203125" customWidth="1"/>
    <col min="11525" max="11525" width="9.44140625" customWidth="1"/>
    <col min="11526" max="11526" width="11.21875" customWidth="1"/>
    <col min="11527" max="11527" width="27" customWidth="1"/>
    <col min="11528" max="11536" width="5.109375" customWidth="1"/>
    <col min="11537" max="11539" width="0" hidden="1" customWidth="1"/>
    <col min="11540" max="11540" width="9.88671875" customWidth="1"/>
    <col min="11541" max="11542" width="10.33203125" customWidth="1"/>
    <col min="11543" max="11543" width="10.88671875" customWidth="1"/>
    <col min="11545" max="11545" width="12.5546875" customWidth="1"/>
    <col min="11778" max="11778" width="8.33203125" customWidth="1"/>
    <col min="11779" max="11779" width="16.88671875" customWidth="1"/>
    <col min="11780" max="11780" width="24.33203125" customWidth="1"/>
    <col min="11781" max="11781" width="9.44140625" customWidth="1"/>
    <col min="11782" max="11782" width="11.21875" customWidth="1"/>
    <col min="11783" max="11783" width="27" customWidth="1"/>
    <col min="11784" max="11792" width="5.109375" customWidth="1"/>
    <col min="11793" max="11795" width="0" hidden="1" customWidth="1"/>
    <col min="11796" max="11796" width="9.88671875" customWidth="1"/>
    <col min="11797" max="11798" width="10.33203125" customWidth="1"/>
    <col min="11799" max="11799" width="10.88671875" customWidth="1"/>
    <col min="11801" max="11801" width="12.5546875" customWidth="1"/>
    <col min="12034" max="12034" width="8.33203125" customWidth="1"/>
    <col min="12035" max="12035" width="16.88671875" customWidth="1"/>
    <col min="12036" max="12036" width="24.33203125" customWidth="1"/>
    <col min="12037" max="12037" width="9.44140625" customWidth="1"/>
    <col min="12038" max="12038" width="11.21875" customWidth="1"/>
    <col min="12039" max="12039" width="27" customWidth="1"/>
    <col min="12040" max="12048" width="5.109375" customWidth="1"/>
    <col min="12049" max="12051" width="0" hidden="1" customWidth="1"/>
    <col min="12052" max="12052" width="9.88671875" customWidth="1"/>
    <col min="12053" max="12054" width="10.33203125" customWidth="1"/>
    <col min="12055" max="12055" width="10.88671875" customWidth="1"/>
    <col min="12057" max="12057" width="12.5546875" customWidth="1"/>
    <col min="12290" max="12290" width="8.33203125" customWidth="1"/>
    <col min="12291" max="12291" width="16.88671875" customWidth="1"/>
    <col min="12292" max="12292" width="24.33203125" customWidth="1"/>
    <col min="12293" max="12293" width="9.44140625" customWidth="1"/>
    <col min="12294" max="12294" width="11.21875" customWidth="1"/>
    <col min="12295" max="12295" width="27" customWidth="1"/>
    <col min="12296" max="12304" width="5.109375" customWidth="1"/>
    <col min="12305" max="12307" width="0" hidden="1" customWidth="1"/>
    <col min="12308" max="12308" width="9.88671875" customWidth="1"/>
    <col min="12309" max="12310" width="10.33203125" customWidth="1"/>
    <col min="12311" max="12311" width="10.88671875" customWidth="1"/>
    <col min="12313" max="12313" width="12.5546875" customWidth="1"/>
    <col min="12546" max="12546" width="8.33203125" customWidth="1"/>
    <col min="12547" max="12547" width="16.88671875" customWidth="1"/>
    <col min="12548" max="12548" width="24.33203125" customWidth="1"/>
    <col min="12549" max="12549" width="9.44140625" customWidth="1"/>
    <col min="12550" max="12550" width="11.21875" customWidth="1"/>
    <col min="12551" max="12551" width="27" customWidth="1"/>
    <col min="12552" max="12560" width="5.109375" customWidth="1"/>
    <col min="12561" max="12563" width="0" hidden="1" customWidth="1"/>
    <col min="12564" max="12564" width="9.88671875" customWidth="1"/>
    <col min="12565" max="12566" width="10.33203125" customWidth="1"/>
    <col min="12567" max="12567" width="10.88671875" customWidth="1"/>
    <col min="12569" max="12569" width="12.5546875" customWidth="1"/>
    <col min="12802" max="12802" width="8.33203125" customWidth="1"/>
    <col min="12803" max="12803" width="16.88671875" customWidth="1"/>
    <col min="12804" max="12804" width="24.33203125" customWidth="1"/>
    <col min="12805" max="12805" width="9.44140625" customWidth="1"/>
    <col min="12806" max="12806" width="11.21875" customWidth="1"/>
    <col min="12807" max="12807" width="27" customWidth="1"/>
    <col min="12808" max="12816" width="5.109375" customWidth="1"/>
    <col min="12817" max="12819" width="0" hidden="1" customWidth="1"/>
    <col min="12820" max="12820" width="9.88671875" customWidth="1"/>
    <col min="12821" max="12822" width="10.33203125" customWidth="1"/>
    <col min="12823" max="12823" width="10.88671875" customWidth="1"/>
    <col min="12825" max="12825" width="12.5546875" customWidth="1"/>
    <col min="13058" max="13058" width="8.33203125" customWidth="1"/>
    <col min="13059" max="13059" width="16.88671875" customWidth="1"/>
    <col min="13060" max="13060" width="24.33203125" customWidth="1"/>
    <col min="13061" max="13061" width="9.44140625" customWidth="1"/>
    <col min="13062" max="13062" width="11.21875" customWidth="1"/>
    <col min="13063" max="13063" width="27" customWidth="1"/>
    <col min="13064" max="13072" width="5.109375" customWidth="1"/>
    <col min="13073" max="13075" width="0" hidden="1" customWidth="1"/>
    <col min="13076" max="13076" width="9.88671875" customWidth="1"/>
    <col min="13077" max="13078" width="10.33203125" customWidth="1"/>
    <col min="13079" max="13079" width="10.88671875" customWidth="1"/>
    <col min="13081" max="13081" width="12.5546875" customWidth="1"/>
    <col min="13314" max="13314" width="8.33203125" customWidth="1"/>
    <col min="13315" max="13315" width="16.88671875" customWidth="1"/>
    <col min="13316" max="13316" width="24.33203125" customWidth="1"/>
    <col min="13317" max="13317" width="9.44140625" customWidth="1"/>
    <col min="13318" max="13318" width="11.21875" customWidth="1"/>
    <col min="13319" max="13319" width="27" customWidth="1"/>
    <col min="13320" max="13328" width="5.109375" customWidth="1"/>
    <col min="13329" max="13331" width="0" hidden="1" customWidth="1"/>
    <col min="13332" max="13332" width="9.88671875" customWidth="1"/>
    <col min="13333" max="13334" width="10.33203125" customWidth="1"/>
    <col min="13335" max="13335" width="10.88671875" customWidth="1"/>
    <col min="13337" max="13337" width="12.5546875" customWidth="1"/>
    <col min="13570" max="13570" width="8.33203125" customWidth="1"/>
    <col min="13571" max="13571" width="16.88671875" customWidth="1"/>
    <col min="13572" max="13572" width="24.33203125" customWidth="1"/>
    <col min="13573" max="13573" width="9.44140625" customWidth="1"/>
    <col min="13574" max="13574" width="11.21875" customWidth="1"/>
    <col min="13575" max="13575" width="27" customWidth="1"/>
    <col min="13576" max="13584" width="5.109375" customWidth="1"/>
    <col min="13585" max="13587" width="0" hidden="1" customWidth="1"/>
    <col min="13588" max="13588" width="9.88671875" customWidth="1"/>
    <col min="13589" max="13590" width="10.33203125" customWidth="1"/>
    <col min="13591" max="13591" width="10.88671875" customWidth="1"/>
    <col min="13593" max="13593" width="12.5546875" customWidth="1"/>
    <col min="13826" max="13826" width="8.33203125" customWidth="1"/>
    <col min="13827" max="13827" width="16.88671875" customWidth="1"/>
    <col min="13828" max="13828" width="24.33203125" customWidth="1"/>
    <col min="13829" max="13829" width="9.44140625" customWidth="1"/>
    <col min="13830" max="13830" width="11.21875" customWidth="1"/>
    <col min="13831" max="13831" width="27" customWidth="1"/>
    <col min="13832" max="13840" width="5.109375" customWidth="1"/>
    <col min="13841" max="13843" width="0" hidden="1" customWidth="1"/>
    <col min="13844" max="13844" width="9.88671875" customWidth="1"/>
    <col min="13845" max="13846" width="10.33203125" customWidth="1"/>
    <col min="13847" max="13847" width="10.88671875" customWidth="1"/>
    <col min="13849" max="13849" width="12.5546875" customWidth="1"/>
    <col min="14082" max="14082" width="8.33203125" customWidth="1"/>
    <col min="14083" max="14083" width="16.88671875" customWidth="1"/>
    <col min="14084" max="14084" width="24.33203125" customWidth="1"/>
    <col min="14085" max="14085" width="9.44140625" customWidth="1"/>
    <col min="14086" max="14086" width="11.21875" customWidth="1"/>
    <col min="14087" max="14087" width="27" customWidth="1"/>
    <col min="14088" max="14096" width="5.109375" customWidth="1"/>
    <col min="14097" max="14099" width="0" hidden="1" customWidth="1"/>
    <col min="14100" max="14100" width="9.88671875" customWidth="1"/>
    <col min="14101" max="14102" width="10.33203125" customWidth="1"/>
    <col min="14103" max="14103" width="10.88671875" customWidth="1"/>
    <col min="14105" max="14105" width="12.5546875" customWidth="1"/>
    <col min="14338" max="14338" width="8.33203125" customWidth="1"/>
    <col min="14339" max="14339" width="16.88671875" customWidth="1"/>
    <col min="14340" max="14340" width="24.33203125" customWidth="1"/>
    <col min="14341" max="14341" width="9.44140625" customWidth="1"/>
    <col min="14342" max="14342" width="11.21875" customWidth="1"/>
    <col min="14343" max="14343" width="27" customWidth="1"/>
    <col min="14344" max="14352" width="5.109375" customWidth="1"/>
    <col min="14353" max="14355" width="0" hidden="1" customWidth="1"/>
    <col min="14356" max="14356" width="9.88671875" customWidth="1"/>
    <col min="14357" max="14358" width="10.33203125" customWidth="1"/>
    <col min="14359" max="14359" width="10.88671875" customWidth="1"/>
    <col min="14361" max="14361" width="12.5546875" customWidth="1"/>
    <col min="14594" max="14594" width="8.33203125" customWidth="1"/>
    <col min="14595" max="14595" width="16.88671875" customWidth="1"/>
    <col min="14596" max="14596" width="24.33203125" customWidth="1"/>
    <col min="14597" max="14597" width="9.44140625" customWidth="1"/>
    <col min="14598" max="14598" width="11.21875" customWidth="1"/>
    <col min="14599" max="14599" width="27" customWidth="1"/>
    <col min="14600" max="14608" width="5.109375" customWidth="1"/>
    <col min="14609" max="14611" width="0" hidden="1" customWidth="1"/>
    <col min="14612" max="14612" width="9.88671875" customWidth="1"/>
    <col min="14613" max="14614" width="10.33203125" customWidth="1"/>
    <col min="14615" max="14615" width="10.88671875" customWidth="1"/>
    <col min="14617" max="14617" width="12.5546875" customWidth="1"/>
    <col min="14850" max="14850" width="8.33203125" customWidth="1"/>
    <col min="14851" max="14851" width="16.88671875" customWidth="1"/>
    <col min="14852" max="14852" width="24.33203125" customWidth="1"/>
    <col min="14853" max="14853" width="9.44140625" customWidth="1"/>
    <col min="14854" max="14854" width="11.21875" customWidth="1"/>
    <col min="14855" max="14855" width="27" customWidth="1"/>
    <col min="14856" max="14864" width="5.109375" customWidth="1"/>
    <col min="14865" max="14867" width="0" hidden="1" customWidth="1"/>
    <col min="14868" max="14868" width="9.88671875" customWidth="1"/>
    <col min="14869" max="14870" width="10.33203125" customWidth="1"/>
    <col min="14871" max="14871" width="10.88671875" customWidth="1"/>
    <col min="14873" max="14873" width="12.5546875" customWidth="1"/>
    <col min="15106" max="15106" width="8.33203125" customWidth="1"/>
    <col min="15107" max="15107" width="16.88671875" customWidth="1"/>
    <col min="15108" max="15108" width="24.33203125" customWidth="1"/>
    <col min="15109" max="15109" width="9.44140625" customWidth="1"/>
    <col min="15110" max="15110" width="11.21875" customWidth="1"/>
    <col min="15111" max="15111" width="27" customWidth="1"/>
    <col min="15112" max="15120" width="5.109375" customWidth="1"/>
    <col min="15121" max="15123" width="0" hidden="1" customWidth="1"/>
    <col min="15124" max="15124" width="9.88671875" customWidth="1"/>
    <col min="15125" max="15126" width="10.33203125" customWidth="1"/>
    <col min="15127" max="15127" width="10.88671875" customWidth="1"/>
    <col min="15129" max="15129" width="12.5546875" customWidth="1"/>
    <col min="15362" max="15362" width="8.33203125" customWidth="1"/>
    <col min="15363" max="15363" width="16.88671875" customWidth="1"/>
    <col min="15364" max="15364" width="24.33203125" customWidth="1"/>
    <col min="15365" max="15365" width="9.44140625" customWidth="1"/>
    <col min="15366" max="15366" width="11.21875" customWidth="1"/>
    <col min="15367" max="15367" width="27" customWidth="1"/>
    <col min="15368" max="15376" width="5.109375" customWidth="1"/>
    <col min="15377" max="15379" width="0" hidden="1" customWidth="1"/>
    <col min="15380" max="15380" width="9.88671875" customWidth="1"/>
    <col min="15381" max="15382" width="10.33203125" customWidth="1"/>
    <col min="15383" max="15383" width="10.88671875" customWidth="1"/>
    <col min="15385" max="15385" width="12.5546875" customWidth="1"/>
    <col min="15618" max="15618" width="8.33203125" customWidth="1"/>
    <col min="15619" max="15619" width="16.88671875" customWidth="1"/>
    <col min="15620" max="15620" width="24.33203125" customWidth="1"/>
    <col min="15621" max="15621" width="9.44140625" customWidth="1"/>
    <col min="15622" max="15622" width="11.21875" customWidth="1"/>
    <col min="15623" max="15623" width="27" customWidth="1"/>
    <col min="15624" max="15632" width="5.109375" customWidth="1"/>
    <col min="15633" max="15635" width="0" hidden="1" customWidth="1"/>
    <col min="15636" max="15636" width="9.88671875" customWidth="1"/>
    <col min="15637" max="15638" width="10.33203125" customWidth="1"/>
    <col min="15639" max="15639" width="10.88671875" customWidth="1"/>
    <col min="15641" max="15641" width="12.5546875" customWidth="1"/>
    <col min="15874" max="15874" width="8.33203125" customWidth="1"/>
    <col min="15875" max="15875" width="16.88671875" customWidth="1"/>
    <col min="15876" max="15876" width="24.33203125" customWidth="1"/>
    <col min="15877" max="15877" width="9.44140625" customWidth="1"/>
    <col min="15878" max="15878" width="11.21875" customWidth="1"/>
    <col min="15879" max="15879" width="27" customWidth="1"/>
    <col min="15880" max="15888" width="5.109375" customWidth="1"/>
    <col min="15889" max="15891" width="0" hidden="1" customWidth="1"/>
    <col min="15892" max="15892" width="9.88671875" customWidth="1"/>
    <col min="15893" max="15894" width="10.33203125" customWidth="1"/>
    <col min="15895" max="15895" width="10.88671875" customWidth="1"/>
    <col min="15897" max="15897" width="12.5546875" customWidth="1"/>
    <col min="16130" max="16130" width="8.33203125" customWidth="1"/>
    <col min="16131" max="16131" width="16.88671875" customWidth="1"/>
    <col min="16132" max="16132" width="24.33203125" customWidth="1"/>
    <col min="16133" max="16133" width="9.44140625" customWidth="1"/>
    <col min="16134" max="16134" width="11.21875" customWidth="1"/>
    <col min="16135" max="16135" width="27" customWidth="1"/>
    <col min="16136" max="16144" width="5.109375" customWidth="1"/>
    <col min="16145" max="16147" width="0" hidden="1" customWidth="1"/>
    <col min="16148" max="16148" width="9.88671875" customWidth="1"/>
    <col min="16149" max="16150" width="10.33203125" customWidth="1"/>
    <col min="16151" max="16151" width="10.88671875" customWidth="1"/>
    <col min="16153" max="16153" width="12.5546875" customWidth="1"/>
  </cols>
  <sheetData>
    <row r="1" spans="1:27" ht="21" x14ac:dyDescent="0.25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</row>
    <row r="2" spans="1:27" ht="25.2" customHeight="1" x14ac:dyDescent="0.25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</row>
    <row r="3" spans="1:27" ht="21" x14ac:dyDescent="0.25">
      <c r="A3" s="182" t="s">
        <v>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</row>
    <row r="4" spans="1:27" ht="8.4" customHeight="1" x14ac:dyDescent="0.25">
      <c r="A4" s="182"/>
      <c r="B4" s="182"/>
      <c r="C4" s="182"/>
      <c r="D4" s="182"/>
      <c r="E4" s="182"/>
      <c r="F4" s="182"/>
      <c r="G4" s="182"/>
      <c r="H4" s="182"/>
      <c r="I4" s="18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 ht="8.4" customHeight="1" x14ac:dyDescent="0.25">
      <c r="A5" s="136" t="s">
        <v>3</v>
      </c>
      <c r="B5" s="136"/>
      <c r="C5" s="136"/>
      <c r="D5" s="136"/>
      <c r="E5" s="136"/>
      <c r="F5" s="136"/>
      <c r="G5" s="136"/>
      <c r="H5" s="136"/>
      <c r="I5" s="13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7" ht="25.8" x14ac:dyDescent="0.25">
      <c r="A6" s="168" t="s">
        <v>4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</row>
    <row r="7" spans="1:27" ht="25.8" x14ac:dyDescent="0.25">
      <c r="A7" s="168" t="s">
        <v>5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</row>
    <row r="8" spans="1:27" ht="6" customHeight="1" thickBot="1" x14ac:dyDescent="0.3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</row>
    <row r="9" spans="1:27" ht="18.600000000000001" thickTop="1" x14ac:dyDescent="0.25">
      <c r="A9" s="170" t="s">
        <v>6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2"/>
    </row>
    <row r="10" spans="1:27" ht="15.6" x14ac:dyDescent="0.25">
      <c r="A10" s="173" t="s">
        <v>7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5"/>
    </row>
    <row r="11" spans="1:27" ht="15.6" x14ac:dyDescent="0.25">
      <c r="A11" s="176" t="s">
        <v>8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8"/>
    </row>
    <row r="12" spans="1:27" ht="13.8" x14ac:dyDescent="0.25">
      <c r="A12" s="179" t="s">
        <v>3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1"/>
    </row>
    <row r="13" spans="1:27" ht="14.4" x14ac:dyDescent="0.25">
      <c r="A13" s="158" t="s">
        <v>9</v>
      </c>
      <c r="B13" s="159"/>
      <c r="C13" s="159"/>
      <c r="D13" s="159"/>
      <c r="E13" s="3"/>
      <c r="F13" s="4"/>
      <c r="G13" s="5" t="s">
        <v>10</v>
      </c>
      <c r="H13" s="160">
        <v>1.6679629629629628E-2</v>
      </c>
      <c r="I13" s="160"/>
      <c r="J13" s="160"/>
      <c r="K13" s="6"/>
      <c r="L13" s="7"/>
      <c r="M13" s="7"/>
      <c r="N13" s="7"/>
      <c r="O13" s="7"/>
      <c r="P13" s="7"/>
      <c r="Q13" s="7"/>
      <c r="R13" s="7"/>
      <c r="S13" s="7"/>
      <c r="T13" s="7"/>
      <c r="U13" s="8"/>
      <c r="V13" s="9"/>
      <c r="W13" s="10"/>
      <c r="X13" s="11"/>
      <c r="Y13" s="12" t="s">
        <v>11</v>
      </c>
      <c r="AA13">
        <v>48</v>
      </c>
    </row>
    <row r="14" spans="1:27" ht="14.4" x14ac:dyDescent="0.25">
      <c r="A14" s="161" t="s">
        <v>12</v>
      </c>
      <c r="B14" s="162"/>
      <c r="C14" s="162"/>
      <c r="D14" s="162"/>
      <c r="E14" s="13"/>
      <c r="F14" s="14"/>
      <c r="G14" s="15" t="s">
        <v>13</v>
      </c>
      <c r="H14" s="163">
        <f>AA13*0.333/(HOUR(H13)+MINUTE(H13)/60+SECOND(H13)/3600)</f>
        <v>39.932269257460099</v>
      </c>
      <c r="I14" s="163"/>
      <c r="J14" s="16"/>
      <c r="K14" s="17"/>
      <c r="L14" s="18"/>
      <c r="M14" s="18"/>
      <c r="N14" s="18"/>
      <c r="O14" s="18"/>
      <c r="P14" s="18"/>
      <c r="Q14" s="18"/>
      <c r="R14" s="18"/>
      <c r="S14" s="18"/>
      <c r="T14" s="18"/>
      <c r="U14" s="19"/>
      <c r="V14" s="20"/>
      <c r="W14" s="21"/>
      <c r="X14" s="22"/>
      <c r="Y14" s="23" t="s">
        <v>14</v>
      </c>
    </row>
    <row r="15" spans="1:27" ht="13.8" x14ac:dyDescent="0.25">
      <c r="A15" s="132" t="s">
        <v>15</v>
      </c>
      <c r="B15" s="133"/>
      <c r="C15" s="133"/>
      <c r="D15" s="133"/>
      <c r="E15" s="133"/>
      <c r="F15" s="133"/>
      <c r="G15" s="164"/>
      <c r="H15" s="165" t="s">
        <v>16</v>
      </c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7"/>
    </row>
    <row r="16" spans="1:27" ht="14.4" x14ac:dyDescent="0.25">
      <c r="A16" s="25" t="s">
        <v>17</v>
      </c>
      <c r="B16" s="26"/>
      <c r="C16" s="26"/>
      <c r="D16" s="27"/>
      <c r="E16" s="28" t="s">
        <v>3</v>
      </c>
      <c r="F16" s="27"/>
      <c r="G16" s="29" t="s">
        <v>18</v>
      </c>
      <c r="H16" s="149" t="s">
        <v>19</v>
      </c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1"/>
    </row>
    <row r="17" spans="1:25" ht="13.8" x14ac:dyDescent="0.25">
      <c r="A17" s="31" t="s">
        <v>20</v>
      </c>
      <c r="B17" s="26"/>
      <c r="C17" s="26"/>
      <c r="D17" s="29"/>
      <c r="E17" s="32"/>
      <c r="F17" s="27"/>
      <c r="G17" s="29" t="s">
        <v>21</v>
      </c>
      <c r="H17" s="149" t="s">
        <v>22</v>
      </c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1"/>
    </row>
    <row r="18" spans="1:25" ht="13.8" x14ac:dyDescent="0.25">
      <c r="A18" s="31" t="s">
        <v>23</v>
      </c>
      <c r="B18" s="26"/>
      <c r="C18" s="26"/>
      <c r="D18" s="29"/>
      <c r="E18" s="32"/>
      <c r="F18" s="27"/>
      <c r="G18" s="29" t="s">
        <v>24</v>
      </c>
      <c r="H18" s="149" t="s">
        <v>25</v>
      </c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1"/>
    </row>
    <row r="19" spans="1:25" ht="14.4" thickBot="1" x14ac:dyDescent="0.3">
      <c r="A19" s="31" t="s">
        <v>26</v>
      </c>
      <c r="B19" s="28"/>
      <c r="C19" s="28"/>
      <c r="D19" s="33"/>
      <c r="E19" s="34"/>
      <c r="F19" s="33"/>
      <c r="G19" s="29" t="s">
        <v>27</v>
      </c>
      <c r="H19" s="35" t="s">
        <v>28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0"/>
      <c r="V19" s="37"/>
      <c r="W19" s="28"/>
      <c r="X19" s="38"/>
      <c r="Y19" s="39" t="s">
        <v>29</v>
      </c>
    </row>
    <row r="20" spans="1:25" ht="15" thickTop="1" thickBot="1" x14ac:dyDescent="0.3">
      <c r="A20" s="40"/>
      <c r="B20" s="41"/>
      <c r="C20" s="41"/>
      <c r="D20" s="42"/>
      <c r="E20" s="43"/>
      <c r="F20" s="42"/>
      <c r="G20" s="42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5"/>
      <c r="V20" s="46"/>
      <c r="W20" s="47"/>
      <c r="X20" s="42"/>
      <c r="Y20" s="48"/>
    </row>
    <row r="21" spans="1:25" ht="14.4" thickTop="1" x14ac:dyDescent="0.25">
      <c r="A21" s="152" t="s">
        <v>30</v>
      </c>
      <c r="B21" s="154" t="s">
        <v>31</v>
      </c>
      <c r="C21" s="154" t="s">
        <v>32</v>
      </c>
      <c r="D21" s="154" t="s">
        <v>33</v>
      </c>
      <c r="E21" s="156" t="s">
        <v>34</v>
      </c>
      <c r="F21" s="154" t="s">
        <v>35</v>
      </c>
      <c r="G21" s="154" t="s">
        <v>36</v>
      </c>
      <c r="H21" s="139" t="s">
        <v>37</v>
      </c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40" t="s">
        <v>38</v>
      </c>
      <c r="U21" s="142" t="s">
        <v>39</v>
      </c>
      <c r="V21" s="142"/>
      <c r="W21" s="143" t="s">
        <v>40</v>
      </c>
      <c r="X21" s="145" t="s">
        <v>41</v>
      </c>
      <c r="Y21" s="147" t="s">
        <v>42</v>
      </c>
    </row>
    <row r="22" spans="1:25" ht="13.8" x14ac:dyDescent="0.25">
      <c r="A22" s="153"/>
      <c r="B22" s="155"/>
      <c r="C22" s="155"/>
      <c r="D22" s="155"/>
      <c r="E22" s="157"/>
      <c r="F22" s="155"/>
      <c r="G22" s="155"/>
      <c r="H22" s="51">
        <v>1</v>
      </c>
      <c r="I22" s="51">
        <v>2</v>
      </c>
      <c r="J22" s="51">
        <v>3</v>
      </c>
      <c r="K22" s="51">
        <v>4</v>
      </c>
      <c r="L22" s="51">
        <v>5</v>
      </c>
      <c r="M22" s="51">
        <v>6</v>
      </c>
      <c r="N22" s="51">
        <v>7</v>
      </c>
      <c r="O22" s="51">
        <v>8</v>
      </c>
      <c r="P22" s="51">
        <v>9</v>
      </c>
      <c r="Q22" s="51">
        <v>10</v>
      </c>
      <c r="R22" s="51">
        <v>11</v>
      </c>
      <c r="S22" s="51">
        <v>12</v>
      </c>
      <c r="T22" s="141"/>
      <c r="U22" s="53" t="s">
        <v>43</v>
      </c>
      <c r="V22" s="53" t="s">
        <v>44</v>
      </c>
      <c r="W22" s="144"/>
      <c r="X22" s="146"/>
      <c r="Y22" s="148"/>
    </row>
    <row r="23" spans="1:25" ht="7.2" customHeight="1" x14ac:dyDescent="0.25">
      <c r="A23" s="24"/>
      <c r="B23" s="49"/>
      <c r="C23" s="49"/>
      <c r="D23" s="49"/>
      <c r="E23" s="50"/>
      <c r="F23" s="49"/>
      <c r="G23" s="49"/>
      <c r="H23" s="56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2"/>
      <c r="U23" s="53"/>
      <c r="V23" s="53"/>
      <c r="W23" s="54"/>
      <c r="X23" s="57"/>
      <c r="Y23" s="55"/>
    </row>
    <row r="24" spans="1:25" ht="13.8" x14ac:dyDescent="0.25">
      <c r="A24" s="58">
        <v>1</v>
      </c>
      <c r="B24" s="59">
        <v>115</v>
      </c>
      <c r="C24" s="60">
        <v>10091966589</v>
      </c>
      <c r="D24" s="61" t="s">
        <v>68</v>
      </c>
      <c r="E24" s="62">
        <v>38956</v>
      </c>
      <c r="F24" s="62" t="s">
        <v>57</v>
      </c>
      <c r="G24" s="63" t="s">
        <v>69</v>
      </c>
      <c r="H24" s="64">
        <v>5</v>
      </c>
      <c r="I24" s="65">
        <v>3</v>
      </c>
      <c r="J24" s="65">
        <v>1</v>
      </c>
      <c r="K24" s="65">
        <v>5</v>
      </c>
      <c r="L24" s="65">
        <v>5</v>
      </c>
      <c r="M24" s="65">
        <v>3</v>
      </c>
      <c r="N24" s="65">
        <v>5</v>
      </c>
      <c r="O24" s="65">
        <v>5</v>
      </c>
      <c r="P24" s="65">
        <v>10</v>
      </c>
      <c r="Q24" s="65"/>
      <c r="R24" s="65"/>
      <c r="S24" s="65"/>
      <c r="T24" s="65">
        <v>1</v>
      </c>
      <c r="U24" s="65"/>
      <c r="V24" s="65"/>
      <c r="W24" s="66">
        <f t="shared" ref="W24:W45" si="0">SUM(H24:S24)+U24-V24</f>
        <v>42</v>
      </c>
      <c r="X24" s="67"/>
      <c r="Y24" s="68"/>
    </row>
    <row r="25" spans="1:25" ht="13.8" x14ac:dyDescent="0.25">
      <c r="A25" s="58">
        <v>2</v>
      </c>
      <c r="B25" s="58">
        <v>171</v>
      </c>
      <c r="C25" s="60">
        <v>10137555478</v>
      </c>
      <c r="D25" s="61" t="s">
        <v>70</v>
      </c>
      <c r="E25" s="62">
        <v>38944</v>
      </c>
      <c r="F25" s="62"/>
      <c r="G25" s="63" t="s">
        <v>71</v>
      </c>
      <c r="H25" s="64"/>
      <c r="I25" s="65">
        <v>1</v>
      </c>
      <c r="J25" s="65">
        <v>2</v>
      </c>
      <c r="K25" s="65">
        <v>2</v>
      </c>
      <c r="L25" s="65">
        <v>3</v>
      </c>
      <c r="M25" s="65">
        <v>5</v>
      </c>
      <c r="N25" s="65">
        <v>3</v>
      </c>
      <c r="O25" s="65">
        <v>3</v>
      </c>
      <c r="P25" s="65">
        <v>6</v>
      </c>
      <c r="Q25" s="65"/>
      <c r="R25" s="65"/>
      <c r="S25" s="65"/>
      <c r="T25" s="65">
        <v>2</v>
      </c>
      <c r="U25" s="65"/>
      <c r="V25" s="65"/>
      <c r="W25" s="66">
        <f t="shared" si="0"/>
        <v>25</v>
      </c>
      <c r="X25" s="67"/>
      <c r="Y25" s="68"/>
    </row>
    <row r="26" spans="1:25" ht="13.8" x14ac:dyDescent="0.25">
      <c r="A26" s="58">
        <v>3</v>
      </c>
      <c r="B26" s="59">
        <v>122</v>
      </c>
      <c r="C26" s="60">
        <v>10142595943</v>
      </c>
      <c r="D26" s="61" t="s">
        <v>72</v>
      </c>
      <c r="E26" s="62">
        <v>39871</v>
      </c>
      <c r="F26" s="62" t="s">
        <v>59</v>
      </c>
      <c r="G26" s="63" t="s">
        <v>69</v>
      </c>
      <c r="H26" s="64"/>
      <c r="I26" s="65"/>
      <c r="J26" s="65"/>
      <c r="K26" s="65"/>
      <c r="L26" s="65">
        <v>2</v>
      </c>
      <c r="M26" s="65">
        <v>2</v>
      </c>
      <c r="N26" s="65">
        <v>1</v>
      </c>
      <c r="O26" s="65">
        <v>2</v>
      </c>
      <c r="P26" s="65">
        <v>4</v>
      </c>
      <c r="Q26" s="65"/>
      <c r="R26" s="65"/>
      <c r="S26" s="65"/>
      <c r="T26" s="65">
        <v>3</v>
      </c>
      <c r="U26" s="65"/>
      <c r="V26" s="65"/>
      <c r="W26" s="66">
        <f t="shared" si="0"/>
        <v>11</v>
      </c>
      <c r="X26" s="67"/>
      <c r="Y26" s="68"/>
    </row>
    <row r="27" spans="1:25" ht="13.8" x14ac:dyDescent="0.25">
      <c r="A27" s="58">
        <v>4</v>
      </c>
      <c r="B27" s="59">
        <v>142</v>
      </c>
      <c r="C27" s="60">
        <v>10096561157</v>
      </c>
      <c r="D27" s="61" t="s">
        <v>73</v>
      </c>
      <c r="E27" s="62">
        <v>38946</v>
      </c>
      <c r="F27" s="62" t="s">
        <v>57</v>
      </c>
      <c r="G27" s="63" t="s">
        <v>74</v>
      </c>
      <c r="H27" s="64"/>
      <c r="I27" s="65"/>
      <c r="J27" s="65"/>
      <c r="K27" s="65">
        <v>3</v>
      </c>
      <c r="L27" s="65">
        <v>1</v>
      </c>
      <c r="M27" s="65">
        <v>1</v>
      </c>
      <c r="N27" s="65">
        <v>2</v>
      </c>
      <c r="O27" s="65">
        <v>1</v>
      </c>
      <c r="P27" s="65">
        <v>2</v>
      </c>
      <c r="Q27" s="65"/>
      <c r="R27" s="65"/>
      <c r="S27" s="65"/>
      <c r="T27" s="65">
        <v>4</v>
      </c>
      <c r="U27" s="65"/>
      <c r="V27" s="65"/>
      <c r="W27" s="66">
        <f t="shared" si="0"/>
        <v>10</v>
      </c>
      <c r="X27" s="67"/>
      <c r="Y27" s="68"/>
    </row>
    <row r="28" spans="1:25" ht="13.8" x14ac:dyDescent="0.25">
      <c r="A28" s="58">
        <v>5</v>
      </c>
      <c r="B28" s="59">
        <v>119</v>
      </c>
      <c r="C28" s="60">
        <v>10119926033</v>
      </c>
      <c r="D28" s="61" t="s">
        <v>75</v>
      </c>
      <c r="E28" s="62">
        <v>39162</v>
      </c>
      <c r="F28" s="62" t="s">
        <v>57</v>
      </c>
      <c r="G28" s="63" t="s">
        <v>69</v>
      </c>
      <c r="H28" s="64">
        <v>2</v>
      </c>
      <c r="I28" s="65"/>
      <c r="J28" s="65">
        <v>3</v>
      </c>
      <c r="K28" s="65"/>
      <c r="L28" s="65"/>
      <c r="M28" s="65"/>
      <c r="N28" s="65"/>
      <c r="O28" s="65"/>
      <c r="P28" s="65"/>
      <c r="Q28" s="65"/>
      <c r="R28" s="65"/>
      <c r="S28" s="65"/>
      <c r="T28" s="65">
        <v>8</v>
      </c>
      <c r="U28" s="65"/>
      <c r="V28" s="65"/>
      <c r="W28" s="66">
        <f t="shared" si="0"/>
        <v>5</v>
      </c>
      <c r="X28" s="67"/>
      <c r="Y28" s="68"/>
    </row>
    <row r="29" spans="1:25" ht="13.8" x14ac:dyDescent="0.25">
      <c r="A29" s="58">
        <v>6</v>
      </c>
      <c r="B29" s="59">
        <v>141</v>
      </c>
      <c r="C29" s="60">
        <v>10120565122</v>
      </c>
      <c r="D29" s="61" t="s">
        <v>76</v>
      </c>
      <c r="E29" s="62">
        <v>38778</v>
      </c>
      <c r="F29" s="62" t="s">
        <v>57</v>
      </c>
      <c r="G29" s="63" t="s">
        <v>74</v>
      </c>
      <c r="H29" s="64"/>
      <c r="I29" s="65">
        <v>5</v>
      </c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>
        <v>9</v>
      </c>
      <c r="U29" s="65"/>
      <c r="V29" s="65"/>
      <c r="W29" s="66">
        <f t="shared" si="0"/>
        <v>5</v>
      </c>
      <c r="X29" s="67"/>
      <c r="Y29" s="68"/>
    </row>
    <row r="30" spans="1:25" ht="13.8" x14ac:dyDescent="0.25">
      <c r="A30" s="58">
        <v>7</v>
      </c>
      <c r="B30" s="59">
        <v>143</v>
      </c>
      <c r="C30" s="60">
        <v>10083844154</v>
      </c>
      <c r="D30" s="61" t="s">
        <v>77</v>
      </c>
      <c r="E30" s="62">
        <v>39353</v>
      </c>
      <c r="F30" s="62" t="s">
        <v>57</v>
      </c>
      <c r="G30" s="63" t="s">
        <v>74</v>
      </c>
      <c r="H30" s="64"/>
      <c r="I30" s="65"/>
      <c r="J30" s="65">
        <v>5</v>
      </c>
      <c r="K30" s="65"/>
      <c r="L30" s="65"/>
      <c r="M30" s="65"/>
      <c r="N30" s="65"/>
      <c r="O30" s="65"/>
      <c r="P30" s="65"/>
      <c r="Q30" s="65"/>
      <c r="R30" s="65"/>
      <c r="S30" s="65"/>
      <c r="T30" s="65">
        <v>12</v>
      </c>
      <c r="U30" s="65"/>
      <c r="V30" s="65"/>
      <c r="W30" s="66">
        <f t="shared" si="0"/>
        <v>5</v>
      </c>
      <c r="X30" s="67"/>
      <c r="Y30" s="68"/>
    </row>
    <row r="31" spans="1:25" ht="13.8" x14ac:dyDescent="0.25">
      <c r="A31" s="58">
        <v>8</v>
      </c>
      <c r="B31" s="59">
        <v>172</v>
      </c>
      <c r="C31" s="60">
        <v>10153186929</v>
      </c>
      <c r="D31" s="61" t="s">
        <v>78</v>
      </c>
      <c r="E31" s="62">
        <v>39442</v>
      </c>
      <c r="F31" s="62"/>
      <c r="G31" s="63" t="s">
        <v>71</v>
      </c>
      <c r="H31" s="64">
        <v>3</v>
      </c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>
        <v>11</v>
      </c>
      <c r="U31" s="65"/>
      <c r="V31" s="65"/>
      <c r="W31" s="66">
        <f t="shared" si="0"/>
        <v>3</v>
      </c>
      <c r="X31" s="67"/>
      <c r="Y31" s="68"/>
    </row>
    <row r="32" spans="1:25" ht="13.8" x14ac:dyDescent="0.25">
      <c r="A32" s="58">
        <v>9</v>
      </c>
      <c r="B32" s="59">
        <v>169</v>
      </c>
      <c r="C32" s="60">
        <v>10138534471</v>
      </c>
      <c r="D32" s="61" t="s">
        <v>79</v>
      </c>
      <c r="E32" s="62">
        <v>39208</v>
      </c>
      <c r="F32" s="62"/>
      <c r="G32" s="63" t="s">
        <v>71</v>
      </c>
      <c r="H32" s="64"/>
      <c r="I32" s="65">
        <v>2</v>
      </c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>
        <v>10</v>
      </c>
      <c r="U32" s="65"/>
      <c r="V32" s="65"/>
      <c r="W32" s="66">
        <f t="shared" si="0"/>
        <v>2</v>
      </c>
      <c r="X32" s="67"/>
      <c r="Y32" s="68"/>
    </row>
    <row r="33" spans="1:25" ht="13.8" x14ac:dyDescent="0.25">
      <c r="A33" s="58">
        <v>10</v>
      </c>
      <c r="B33" s="59">
        <v>160</v>
      </c>
      <c r="C33" s="60">
        <v>10104579724</v>
      </c>
      <c r="D33" s="61" t="s">
        <v>80</v>
      </c>
      <c r="E33" s="62">
        <v>38972</v>
      </c>
      <c r="F33" s="62" t="s">
        <v>57</v>
      </c>
      <c r="G33" s="63" t="s">
        <v>81</v>
      </c>
      <c r="H33" s="64">
        <v>1</v>
      </c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>
        <v>6</v>
      </c>
      <c r="U33" s="65"/>
      <c r="V33" s="65"/>
      <c r="W33" s="66">
        <f t="shared" si="0"/>
        <v>1</v>
      </c>
      <c r="X33" s="67"/>
      <c r="Y33" s="68"/>
    </row>
    <row r="34" spans="1:25" ht="13.8" x14ac:dyDescent="0.25">
      <c r="A34" s="58">
        <v>11</v>
      </c>
      <c r="B34" s="59">
        <v>170</v>
      </c>
      <c r="C34" s="60">
        <v>10139600158</v>
      </c>
      <c r="D34" s="61" t="s">
        <v>82</v>
      </c>
      <c r="E34" s="62">
        <v>39445</v>
      </c>
      <c r="F34" s="62"/>
      <c r="G34" s="63" t="s">
        <v>71</v>
      </c>
      <c r="H34" s="64"/>
      <c r="I34" s="65"/>
      <c r="J34" s="65"/>
      <c r="K34" s="65">
        <v>1</v>
      </c>
      <c r="L34" s="65"/>
      <c r="M34" s="65"/>
      <c r="N34" s="65"/>
      <c r="O34" s="65"/>
      <c r="P34" s="65"/>
      <c r="Q34" s="65"/>
      <c r="R34" s="65"/>
      <c r="S34" s="65"/>
      <c r="T34" s="65">
        <v>7</v>
      </c>
      <c r="U34" s="65"/>
      <c r="V34" s="65"/>
      <c r="W34" s="66">
        <f t="shared" si="0"/>
        <v>1</v>
      </c>
      <c r="X34" s="67"/>
      <c r="Y34" s="68"/>
    </row>
    <row r="35" spans="1:25" ht="13.8" x14ac:dyDescent="0.25">
      <c r="A35" s="58">
        <v>12</v>
      </c>
      <c r="B35" s="59">
        <v>162</v>
      </c>
      <c r="C35" s="60">
        <v>10120340810</v>
      </c>
      <c r="D35" s="61" t="s">
        <v>83</v>
      </c>
      <c r="E35" s="62">
        <v>39136</v>
      </c>
      <c r="F35" s="62" t="s">
        <v>57</v>
      </c>
      <c r="G35" s="63" t="s">
        <v>81</v>
      </c>
      <c r="H35" s="64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>
        <v>5</v>
      </c>
      <c r="U35" s="65"/>
      <c r="V35" s="65"/>
      <c r="W35" s="66">
        <f t="shared" si="0"/>
        <v>0</v>
      </c>
      <c r="X35" s="67"/>
      <c r="Y35" s="68"/>
    </row>
    <row r="36" spans="1:25" ht="13.8" x14ac:dyDescent="0.25">
      <c r="A36" s="58">
        <v>13</v>
      </c>
      <c r="B36" s="59">
        <v>164</v>
      </c>
      <c r="C36" s="60">
        <v>10127392609</v>
      </c>
      <c r="D36" s="61" t="s">
        <v>84</v>
      </c>
      <c r="E36" s="62">
        <v>39593</v>
      </c>
      <c r="F36" s="62" t="s">
        <v>57</v>
      </c>
      <c r="G36" s="63" t="s">
        <v>81</v>
      </c>
      <c r="H36" s="64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>
        <v>15</v>
      </c>
      <c r="U36" s="65"/>
      <c r="V36" s="65"/>
      <c r="W36" s="66">
        <f t="shared" si="0"/>
        <v>0</v>
      </c>
      <c r="X36" s="67"/>
      <c r="Y36" s="68"/>
    </row>
    <row r="37" spans="1:25" ht="13.8" x14ac:dyDescent="0.25">
      <c r="A37" s="58">
        <v>14</v>
      </c>
      <c r="B37" s="59">
        <v>161</v>
      </c>
      <c r="C37" s="60">
        <v>10104417854</v>
      </c>
      <c r="D37" s="61" t="s">
        <v>85</v>
      </c>
      <c r="E37" s="62">
        <v>39231</v>
      </c>
      <c r="F37" s="62" t="s">
        <v>57</v>
      </c>
      <c r="G37" s="63" t="s">
        <v>81</v>
      </c>
      <c r="H37" s="64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>
        <v>13</v>
      </c>
      <c r="U37" s="65"/>
      <c r="V37" s="65">
        <v>20</v>
      </c>
      <c r="W37" s="66">
        <f t="shared" si="0"/>
        <v>-20</v>
      </c>
      <c r="X37" s="67"/>
      <c r="Y37" s="68"/>
    </row>
    <row r="38" spans="1:25" ht="13.8" x14ac:dyDescent="0.25">
      <c r="A38" s="58">
        <v>15</v>
      </c>
      <c r="B38" s="59">
        <v>163</v>
      </c>
      <c r="C38" s="60">
        <v>10115640855</v>
      </c>
      <c r="D38" s="61" t="s">
        <v>86</v>
      </c>
      <c r="E38" s="62">
        <v>39374</v>
      </c>
      <c r="F38" s="62" t="s">
        <v>57</v>
      </c>
      <c r="G38" s="63" t="s">
        <v>81</v>
      </c>
      <c r="H38" s="64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>
        <v>14</v>
      </c>
      <c r="U38" s="65"/>
      <c r="V38" s="65">
        <v>20</v>
      </c>
      <c r="W38" s="66">
        <f t="shared" si="0"/>
        <v>-20</v>
      </c>
      <c r="X38" s="67"/>
      <c r="Y38" s="68"/>
    </row>
    <row r="39" spans="1:25" ht="13.8" x14ac:dyDescent="0.25">
      <c r="A39" s="58" t="s">
        <v>91</v>
      </c>
      <c r="B39" s="59">
        <v>182</v>
      </c>
      <c r="C39" s="60">
        <v>10090420754</v>
      </c>
      <c r="D39" s="61" t="s">
        <v>87</v>
      </c>
      <c r="E39" s="62">
        <v>38805</v>
      </c>
      <c r="F39" s="62" t="s">
        <v>57</v>
      </c>
      <c r="G39" s="63" t="s">
        <v>88</v>
      </c>
      <c r="H39" s="64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>
        <v>40</v>
      </c>
      <c r="W39" s="66">
        <f t="shared" si="0"/>
        <v>-40</v>
      </c>
      <c r="X39" s="67"/>
      <c r="Y39" s="68" t="s">
        <v>45</v>
      </c>
    </row>
    <row r="40" spans="1:25" ht="13.8" x14ac:dyDescent="0.25">
      <c r="A40" s="58" t="s">
        <v>91</v>
      </c>
      <c r="B40" s="69">
        <v>159</v>
      </c>
      <c r="C40" s="60">
        <v>10116168291</v>
      </c>
      <c r="D40" s="61" t="s">
        <v>89</v>
      </c>
      <c r="E40" s="62">
        <v>38788</v>
      </c>
      <c r="F40" s="62" t="s">
        <v>57</v>
      </c>
      <c r="G40" s="63" t="s">
        <v>81</v>
      </c>
      <c r="H40" s="64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>
        <v>40</v>
      </c>
      <c r="W40" s="66">
        <f t="shared" si="0"/>
        <v>-40</v>
      </c>
      <c r="X40" s="67"/>
      <c r="Y40" s="68" t="s">
        <v>45</v>
      </c>
    </row>
    <row r="41" spans="1:25" ht="14.4" thickBot="1" x14ac:dyDescent="0.3">
      <c r="A41" s="58" t="s">
        <v>91</v>
      </c>
      <c r="B41" s="59">
        <v>180</v>
      </c>
      <c r="C41" s="60">
        <v>10104581643</v>
      </c>
      <c r="D41" s="61" t="s">
        <v>90</v>
      </c>
      <c r="E41" s="62">
        <v>39251</v>
      </c>
      <c r="F41" s="62" t="s">
        <v>57</v>
      </c>
      <c r="G41" s="63" t="s">
        <v>88</v>
      </c>
      <c r="H41" s="64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>
        <v>40</v>
      </c>
      <c r="W41" s="66">
        <f t="shared" si="0"/>
        <v>-40</v>
      </c>
      <c r="X41" s="67"/>
      <c r="Y41" s="68" t="s">
        <v>45</v>
      </c>
    </row>
    <row r="42" spans="1:25" ht="14.4" hidden="1" thickBot="1" x14ac:dyDescent="0.3">
      <c r="A42" s="58"/>
      <c r="B42" s="59"/>
      <c r="C42" s="61" t="str">
        <f>IF(ISBLANK($B42),"",VLOOKUP($B42,'[1]список рабочий жен'!$B$1:$E$411,2,0))</f>
        <v/>
      </c>
      <c r="D42" s="61" t="str">
        <f>IF(ISBLANK($B42),"",VLOOKUP($B42,'[1]список рабочий жен'!$B$1:$E$411,3,0))</f>
        <v/>
      </c>
      <c r="E42" s="62" t="str">
        <f>IF(ISBLANK($B42),"",VLOOKUP($B42,'[1]список рабочий жен'!$B$1:$E$411,4,0))</f>
        <v/>
      </c>
      <c r="F42" s="62" t="str">
        <f>IF(ISBLANK($B42),"",VLOOKUP($B42,'[1]список рабочий жен'!$B$1:$H$411,5,0))</f>
        <v/>
      </c>
      <c r="G42" s="63" t="str">
        <f>IF(ISBLANK($B42),"",VLOOKUP($B42,'[1]список рабочий жен'!$B$1:$H$411,6,0))</f>
        <v/>
      </c>
      <c r="H42" s="64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6">
        <f t="shared" si="0"/>
        <v>0</v>
      </c>
      <c r="X42" s="67"/>
      <c r="Y42" s="68"/>
    </row>
    <row r="43" spans="1:25" ht="14.4" hidden="1" thickBot="1" x14ac:dyDescent="0.3">
      <c r="A43" s="58"/>
      <c r="B43" s="59"/>
      <c r="C43" s="61" t="str">
        <f>IF(ISBLANK($B43),"",VLOOKUP($B43,#REF!,2,0))</f>
        <v/>
      </c>
      <c r="D43" s="61" t="str">
        <f>IF(ISBLANK($B43),"",VLOOKUP($B43,#REF!,3,0))</f>
        <v/>
      </c>
      <c r="E43" s="62" t="str">
        <f>IF(ISBLANK($B43),"",VLOOKUP($B43,#REF!,4,0))</f>
        <v/>
      </c>
      <c r="F43" s="62" t="str">
        <f>IF(ISBLANK($B43),"",VLOOKUP($B43,#REF!,5,0))</f>
        <v/>
      </c>
      <c r="G43" s="62"/>
      <c r="H43" s="64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6">
        <f t="shared" si="0"/>
        <v>0</v>
      </c>
      <c r="X43" s="67"/>
      <c r="Y43" s="68"/>
    </row>
    <row r="44" spans="1:25" ht="14.4" hidden="1" thickBot="1" x14ac:dyDescent="0.3">
      <c r="A44" s="58"/>
      <c r="B44" s="59"/>
      <c r="C44" s="61" t="str">
        <f>IF(ISBLANK($B44),"",VLOOKUP($B44,#REF!,2,0))</f>
        <v/>
      </c>
      <c r="D44" s="61" t="str">
        <f>IF(ISBLANK($B44),"",VLOOKUP($B44,#REF!,3,0))</f>
        <v/>
      </c>
      <c r="E44" s="62" t="str">
        <f>IF(ISBLANK($B44),"",VLOOKUP($B44,#REF!,4,0))</f>
        <v/>
      </c>
      <c r="F44" s="62" t="str">
        <f>IF(ISBLANK($B44),"",VLOOKUP($B44,#REF!,5,0))</f>
        <v/>
      </c>
      <c r="G44" s="62"/>
      <c r="H44" s="64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6">
        <f t="shared" si="0"/>
        <v>0</v>
      </c>
      <c r="X44" s="67"/>
      <c r="Y44" s="68"/>
    </row>
    <row r="45" spans="1:25" ht="14.4" hidden="1" thickBot="1" x14ac:dyDescent="0.3">
      <c r="A45" s="58"/>
      <c r="B45" s="59"/>
      <c r="C45" s="61" t="str">
        <f>IF(ISBLANK($B45),"",VLOOKUP($B45,#REF!,2,0))</f>
        <v/>
      </c>
      <c r="D45" s="61" t="str">
        <f>IF(ISBLANK($B45),"",VLOOKUP($B45,#REF!,3,0))</f>
        <v/>
      </c>
      <c r="E45" s="62" t="str">
        <f>IF(ISBLANK($B45),"",VLOOKUP($B45,#REF!,4,0))</f>
        <v/>
      </c>
      <c r="F45" s="62" t="str">
        <f>IF(ISBLANK($B45),"",VLOOKUP($B45,#REF!,5,0))</f>
        <v/>
      </c>
      <c r="G45" s="62"/>
      <c r="H45" s="64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6">
        <f t="shared" si="0"/>
        <v>0</v>
      </c>
      <c r="X45" s="67"/>
      <c r="Y45" s="68"/>
    </row>
    <row r="46" spans="1:25" ht="14.4" hidden="1" thickBot="1" x14ac:dyDescent="0.3">
      <c r="A46" s="70"/>
      <c r="B46" s="59"/>
      <c r="C46" s="61"/>
      <c r="D46" s="61"/>
      <c r="E46" s="62"/>
      <c r="F46" s="62"/>
      <c r="G46" s="62"/>
      <c r="H46" s="64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6"/>
      <c r="X46" s="67"/>
      <c r="Y46" s="68"/>
    </row>
    <row r="47" spans="1:25" ht="14.4" hidden="1" thickBot="1" x14ac:dyDescent="0.3">
      <c r="A47" s="70"/>
      <c r="B47" s="59"/>
      <c r="C47" s="61"/>
      <c r="D47" s="61"/>
      <c r="E47" s="62"/>
      <c r="F47" s="62"/>
      <c r="G47" s="62"/>
      <c r="H47" s="64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6"/>
      <c r="X47" s="71"/>
      <c r="Y47" s="72"/>
    </row>
    <row r="48" spans="1:25" ht="15" hidden="1" thickTop="1" thickBot="1" x14ac:dyDescent="0.35">
      <c r="A48" s="73"/>
      <c r="B48" s="74"/>
      <c r="C48" s="74"/>
      <c r="D48" s="75"/>
      <c r="E48" s="76"/>
      <c r="F48" s="77"/>
      <c r="G48" s="78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80"/>
      <c r="V48" s="81"/>
      <c r="W48" s="82"/>
      <c r="X48" s="83"/>
      <c r="Y48" s="84"/>
    </row>
    <row r="49" spans="1:25" ht="14.4" hidden="1" thickBot="1" x14ac:dyDescent="0.3">
      <c r="A49" s="85"/>
      <c r="B49" s="86"/>
      <c r="C49" s="87"/>
      <c r="D49" s="87"/>
      <c r="E49" s="88"/>
      <c r="G49" s="89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1"/>
      <c r="V49" s="92"/>
      <c r="W49" s="93"/>
      <c r="X49" s="94"/>
      <c r="Y49" s="95"/>
    </row>
    <row r="50" spans="1:25" ht="14.4" hidden="1" thickBot="1" x14ac:dyDescent="0.3">
      <c r="A50" s="85"/>
      <c r="B50" s="86"/>
      <c r="C50" s="87"/>
      <c r="D50" s="87"/>
      <c r="E50" s="88"/>
      <c r="G50" s="89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1"/>
      <c r="V50" s="92"/>
      <c r="W50" s="93"/>
      <c r="X50" s="94"/>
      <c r="Y50" s="95"/>
    </row>
    <row r="51" spans="1:25" ht="14.4" hidden="1" thickBot="1" x14ac:dyDescent="0.35">
      <c r="A51" s="85"/>
      <c r="B51" s="96"/>
      <c r="C51" s="96"/>
      <c r="D51" s="97"/>
      <c r="E51" s="98"/>
      <c r="F51" s="99"/>
      <c r="G51" s="10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1"/>
      <c r="V51" s="92"/>
      <c r="W51" s="93"/>
      <c r="X51" s="94"/>
      <c r="Y51" s="95"/>
    </row>
    <row r="52" spans="1:25" ht="14.4" thickTop="1" x14ac:dyDescent="0.3">
      <c r="A52" s="73"/>
      <c r="B52" s="74"/>
      <c r="C52" s="74"/>
      <c r="D52" s="75"/>
      <c r="E52" s="76"/>
      <c r="F52" s="77"/>
      <c r="G52" s="78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80"/>
      <c r="V52" s="81"/>
      <c r="W52" s="82"/>
      <c r="X52" s="83"/>
      <c r="Y52" s="84"/>
    </row>
    <row r="53" spans="1:25" ht="13.8" x14ac:dyDescent="0.25">
      <c r="A53" s="131" t="s">
        <v>46</v>
      </c>
      <c r="B53" s="131"/>
      <c r="C53" s="131"/>
      <c r="D53" s="131"/>
      <c r="E53" s="101"/>
      <c r="F53" s="102"/>
      <c r="G53" s="102" t="s">
        <v>47</v>
      </c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</row>
    <row r="54" spans="1:25" ht="13.8" x14ac:dyDescent="0.25">
      <c r="A54" s="103" t="s">
        <v>48</v>
      </c>
      <c r="B54" s="103"/>
      <c r="C54" s="104"/>
      <c r="D54" s="103"/>
      <c r="E54" s="105"/>
      <c r="F54" s="103"/>
      <c r="G54" s="106" t="s">
        <v>49</v>
      </c>
      <c r="H54" s="67">
        <v>4</v>
      </c>
      <c r="I54" s="67"/>
      <c r="J54" s="107" t="s">
        <v>50</v>
      </c>
      <c r="K54" s="67">
        <f>COUNTIF(F20:F62,"ЗМС")</f>
        <v>0</v>
      </c>
      <c r="L54" s="108"/>
      <c r="M54" s="108"/>
      <c r="N54" s="108"/>
      <c r="O54" s="108"/>
      <c r="P54" s="108"/>
      <c r="Q54" s="108"/>
      <c r="R54" s="108"/>
      <c r="S54" s="108"/>
      <c r="T54" s="109"/>
      <c r="U54" s="110"/>
      <c r="V54" s="111"/>
      <c r="W54" s="112"/>
      <c r="X54" s="113"/>
      <c r="Y54" s="114"/>
    </row>
    <row r="55" spans="1:25" ht="13.8" x14ac:dyDescent="0.25">
      <c r="A55" s="103" t="s">
        <v>51</v>
      </c>
      <c r="B55" s="103"/>
      <c r="C55" s="104"/>
      <c r="D55" s="103"/>
      <c r="E55" s="105"/>
      <c r="F55" s="103"/>
      <c r="G55" s="115" t="s">
        <v>52</v>
      </c>
      <c r="H55" s="67">
        <f>H56+H60</f>
        <v>18</v>
      </c>
      <c r="I55" s="67"/>
      <c r="J55" s="107" t="s">
        <v>53</v>
      </c>
      <c r="K55" s="67">
        <f>COUNTIF(F20:F62,"МСМК")</f>
        <v>0</v>
      </c>
      <c r="L55" s="108"/>
      <c r="M55" s="108"/>
      <c r="N55" s="108"/>
      <c r="O55" s="108"/>
      <c r="P55" s="108"/>
      <c r="Q55" s="108"/>
      <c r="R55" s="108"/>
      <c r="S55" s="108"/>
      <c r="T55" s="109"/>
      <c r="U55" s="110"/>
      <c r="V55" s="111"/>
      <c r="W55" s="112"/>
      <c r="X55" s="113"/>
      <c r="Y55" s="114"/>
    </row>
    <row r="56" spans="1:25" ht="13.8" x14ac:dyDescent="0.25">
      <c r="A56" s="103"/>
      <c r="B56" s="103"/>
      <c r="C56" s="116"/>
      <c r="D56" s="103"/>
      <c r="E56" s="105"/>
      <c r="F56" s="103"/>
      <c r="G56" s="115" t="s">
        <v>54</v>
      </c>
      <c r="H56" s="67">
        <f>H57+H58+H59</f>
        <v>18</v>
      </c>
      <c r="I56" s="67"/>
      <c r="J56" s="107" t="s">
        <v>55</v>
      </c>
      <c r="K56" s="67">
        <f>COUNTIF(F20:F62,"МС")</f>
        <v>0</v>
      </c>
      <c r="L56" s="108"/>
      <c r="M56" s="108"/>
      <c r="N56" s="108"/>
      <c r="O56" s="108"/>
      <c r="P56" s="108"/>
      <c r="Q56" s="108"/>
      <c r="R56" s="108"/>
      <c r="S56" s="108"/>
      <c r="T56" s="109"/>
      <c r="U56" s="110"/>
      <c r="V56" s="111"/>
      <c r="W56" s="112"/>
      <c r="X56" s="113"/>
      <c r="Y56" s="114"/>
    </row>
    <row r="57" spans="1:25" ht="13.8" x14ac:dyDescent="0.25">
      <c r="A57" s="103"/>
      <c r="B57" s="103"/>
      <c r="C57" s="116"/>
      <c r="D57" s="103"/>
      <c r="E57" s="105"/>
      <c r="F57" s="103"/>
      <c r="G57" s="115" t="s">
        <v>56</v>
      </c>
      <c r="H57" s="67">
        <f>COUNT(A20:A62)</f>
        <v>15</v>
      </c>
      <c r="I57" s="67"/>
      <c r="J57" s="107" t="s">
        <v>57</v>
      </c>
      <c r="K57" s="67">
        <f>COUNTIF(F20:F62,"КМС")</f>
        <v>13</v>
      </c>
      <c r="L57" s="108"/>
      <c r="M57" s="108"/>
      <c r="N57" s="108"/>
      <c r="O57" s="108"/>
      <c r="P57" s="108"/>
      <c r="Q57" s="108"/>
      <c r="R57" s="108"/>
      <c r="S57" s="108"/>
      <c r="T57" s="109"/>
      <c r="U57" s="110"/>
      <c r="V57" s="111"/>
      <c r="W57" s="112"/>
      <c r="X57" s="113"/>
      <c r="Y57" s="114"/>
    </row>
    <row r="58" spans="1:25" ht="13.8" x14ac:dyDescent="0.25">
      <c r="A58" s="103"/>
      <c r="B58" s="103"/>
      <c r="C58" s="116"/>
      <c r="D58" s="103"/>
      <c r="E58" s="105"/>
      <c r="F58" s="103"/>
      <c r="G58" s="115" t="s">
        <v>58</v>
      </c>
      <c r="H58" s="67">
        <f>COUNTIF(A20:A62,"НФ")</f>
        <v>3</v>
      </c>
      <c r="I58" s="67"/>
      <c r="J58" s="107" t="s">
        <v>59</v>
      </c>
      <c r="K58" s="67">
        <f>COUNTIF(F20:F62,"1 СР")</f>
        <v>1</v>
      </c>
      <c r="L58" s="108"/>
      <c r="M58" s="108"/>
      <c r="N58" s="117"/>
      <c r="O58" s="108"/>
      <c r="P58" s="108"/>
      <c r="Q58" s="108"/>
      <c r="R58" s="108"/>
      <c r="S58" s="108"/>
      <c r="T58" s="109"/>
      <c r="U58" s="110"/>
      <c r="V58" s="111"/>
      <c r="W58" s="112"/>
      <c r="X58" s="113"/>
      <c r="Y58" s="114"/>
    </row>
    <row r="59" spans="1:25" ht="13.8" x14ac:dyDescent="0.25">
      <c r="A59" s="103"/>
      <c r="B59" s="103"/>
      <c r="C59" s="116"/>
      <c r="D59" s="103"/>
      <c r="E59" s="105"/>
      <c r="F59" s="103"/>
      <c r="G59" s="115" t="s">
        <v>60</v>
      </c>
      <c r="H59" s="67">
        <f>COUNTIF(A20:A62,"ДСКВ")</f>
        <v>0</v>
      </c>
      <c r="I59" s="67"/>
      <c r="J59" s="118" t="s">
        <v>61</v>
      </c>
      <c r="K59" s="67">
        <f>COUNTIF(F20:F62,"2 СР")</f>
        <v>0</v>
      </c>
      <c r="L59" s="108"/>
      <c r="M59" s="108"/>
      <c r="N59" s="108"/>
      <c r="O59" s="108"/>
      <c r="P59" s="108"/>
      <c r="Q59" s="108"/>
      <c r="R59" s="108"/>
      <c r="S59" s="108"/>
      <c r="T59" s="109"/>
      <c r="U59" s="110"/>
      <c r="V59" s="111"/>
      <c r="W59" s="112"/>
      <c r="X59" s="113"/>
      <c r="Y59" s="114"/>
    </row>
    <row r="60" spans="1:25" ht="13.8" x14ac:dyDescent="0.25">
      <c r="A60" s="103"/>
      <c r="B60" s="103"/>
      <c r="C60" s="116"/>
      <c r="D60" s="103"/>
      <c r="E60" s="105"/>
      <c r="F60" s="103"/>
      <c r="G60" s="115" t="s">
        <v>62</v>
      </c>
      <c r="H60" s="67">
        <f>COUNTIF(A20:A62,"НС")</f>
        <v>0</v>
      </c>
      <c r="I60" s="67"/>
      <c r="J60" s="118" t="s">
        <v>63</v>
      </c>
      <c r="K60" s="67">
        <f>COUNTIF(F20:F62,"3 СР")</f>
        <v>0</v>
      </c>
      <c r="L60" s="108"/>
      <c r="M60" s="108"/>
      <c r="N60" s="108"/>
      <c r="O60" s="108"/>
      <c r="P60" s="108"/>
      <c r="Q60" s="108"/>
      <c r="R60" s="108"/>
      <c r="S60" s="108"/>
      <c r="T60" s="109"/>
      <c r="U60" s="110"/>
      <c r="V60" s="111"/>
      <c r="W60" s="112"/>
      <c r="X60" s="113"/>
      <c r="Y60" s="114"/>
    </row>
    <row r="61" spans="1:25" ht="13.8" x14ac:dyDescent="0.25">
      <c r="A61" s="119"/>
      <c r="B61" s="2"/>
      <c r="C61" s="2"/>
      <c r="D61" s="1"/>
      <c r="E61" s="120"/>
      <c r="F61" s="1"/>
      <c r="G61" s="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2"/>
      <c r="V61" s="123"/>
      <c r="W61" s="124"/>
      <c r="X61" s="1"/>
      <c r="Y61" s="125"/>
    </row>
    <row r="62" spans="1:25" ht="13.8" x14ac:dyDescent="0.25">
      <c r="A62" s="132" t="s">
        <v>64</v>
      </c>
      <c r="B62" s="133"/>
      <c r="C62" s="133"/>
      <c r="D62" s="133"/>
      <c r="E62" s="133" t="s">
        <v>65</v>
      </c>
      <c r="F62" s="133"/>
      <c r="G62" s="133"/>
      <c r="H62" s="133" t="s">
        <v>66</v>
      </c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 t="s">
        <v>67</v>
      </c>
      <c r="U62" s="133"/>
      <c r="V62" s="133"/>
      <c r="W62" s="133"/>
      <c r="X62" s="133"/>
      <c r="Y62" s="134"/>
    </row>
    <row r="63" spans="1:25" ht="13.8" x14ac:dyDescent="0.25">
      <c r="A63" s="135"/>
      <c r="B63" s="136"/>
      <c r="C63" s="136"/>
      <c r="D63" s="136"/>
      <c r="E63" s="136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8"/>
    </row>
    <row r="64" spans="1:25" ht="13.8" x14ac:dyDescent="0.25">
      <c r="A64" s="85"/>
      <c r="B64" s="2"/>
      <c r="C64" s="2"/>
      <c r="D64" s="2"/>
      <c r="E64" s="120"/>
      <c r="F64" s="2"/>
      <c r="G64" s="2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2"/>
      <c r="V64" s="122"/>
      <c r="W64" s="2"/>
      <c r="X64" s="2"/>
      <c r="Y64" s="126"/>
    </row>
    <row r="65" spans="1:25" ht="13.8" x14ac:dyDescent="0.25">
      <c r="A65" s="85"/>
      <c r="B65" s="2"/>
      <c r="C65" s="2"/>
      <c r="D65" s="2"/>
      <c r="E65" s="120"/>
      <c r="F65" s="2"/>
      <c r="G65" s="2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2"/>
      <c r="V65" s="122"/>
      <c r="W65" s="2"/>
      <c r="X65" s="2"/>
      <c r="Y65" s="126"/>
    </row>
    <row r="66" spans="1:25" ht="13.8" x14ac:dyDescent="0.25">
      <c r="A66" s="85"/>
      <c r="B66" s="2"/>
      <c r="C66" s="2"/>
      <c r="D66" s="2"/>
      <c r="E66" s="120"/>
      <c r="F66" s="2"/>
      <c r="G66" s="2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2"/>
      <c r="V66" s="122"/>
      <c r="W66" s="2"/>
      <c r="X66" s="2"/>
      <c r="Y66" s="126"/>
    </row>
    <row r="67" spans="1:25" ht="13.8" x14ac:dyDescent="0.25">
      <c r="A67" s="85"/>
      <c r="B67" s="2"/>
      <c r="C67" s="2"/>
      <c r="D67" s="2"/>
      <c r="E67" s="120"/>
      <c r="F67" s="2"/>
      <c r="G67" s="2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2"/>
      <c r="V67" s="123"/>
      <c r="W67" s="124"/>
      <c r="X67" s="1"/>
      <c r="Y67" s="126"/>
    </row>
    <row r="68" spans="1:25" ht="14.4" thickBot="1" x14ac:dyDescent="0.3">
      <c r="A68" s="128" t="str">
        <f>G16</f>
        <v>Денисенко С.А. (Москва)</v>
      </c>
      <c r="B68" s="129"/>
      <c r="C68" s="129"/>
      <c r="D68" s="129"/>
      <c r="E68" s="129" t="str">
        <f>G17</f>
        <v>Афанасьева Е.А. (ВК, Свердловская область)</v>
      </c>
      <c r="F68" s="129"/>
      <c r="G68" s="129"/>
      <c r="H68" s="129" t="str">
        <f>G18</f>
        <v>Валова А.С. (ВК, Санкт-Петербург)</v>
      </c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 t="str">
        <f>G19</f>
        <v>Гниденко В.Н. (ВК, Тульская область)</v>
      </c>
      <c r="U68" s="129"/>
      <c r="V68" s="129"/>
      <c r="W68" s="129"/>
      <c r="X68" s="129"/>
      <c r="Y68" s="130"/>
    </row>
    <row r="69" spans="1:25" ht="13.8" thickTop="1" x14ac:dyDescent="0.25">
      <c r="A69" s="127"/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</row>
  </sheetData>
  <autoFilter ref="B23:Y41" xr:uid="{7408ECBC-309E-426D-B5D8-8E3E8F8D049A}">
    <sortState xmlns:xlrd2="http://schemas.microsoft.com/office/spreadsheetml/2017/richdata2" ref="B24:Y41">
      <sortCondition descending="1" ref="W23:W41"/>
    </sortState>
  </autoFilter>
  <mergeCells count="45">
    <mergeCell ref="A12:Y12"/>
    <mergeCell ref="A1:Y1"/>
    <mergeCell ref="A2:Y2"/>
    <mergeCell ref="A3:Y3"/>
    <mergeCell ref="A4:I4"/>
    <mergeCell ref="A5:I5"/>
    <mergeCell ref="A6:Y6"/>
    <mergeCell ref="A7:Y7"/>
    <mergeCell ref="A8:Y8"/>
    <mergeCell ref="A9:Y9"/>
    <mergeCell ref="A10:Y10"/>
    <mergeCell ref="A11:Y11"/>
    <mergeCell ref="A13:D13"/>
    <mergeCell ref="H13:J13"/>
    <mergeCell ref="A14:D14"/>
    <mergeCell ref="H14:I14"/>
    <mergeCell ref="A15:G15"/>
    <mergeCell ref="H15:Y15"/>
    <mergeCell ref="Y21:Y22"/>
    <mergeCell ref="H16:Y16"/>
    <mergeCell ref="H17:Y17"/>
    <mergeCell ref="H18:Y18"/>
    <mergeCell ref="A21:A22"/>
    <mergeCell ref="B21:B22"/>
    <mergeCell ref="C21:C22"/>
    <mergeCell ref="D21:D22"/>
    <mergeCell ref="E21:E22"/>
    <mergeCell ref="F21:F22"/>
    <mergeCell ref="G21:G22"/>
    <mergeCell ref="H21:S21"/>
    <mergeCell ref="T21:T22"/>
    <mergeCell ref="U21:V21"/>
    <mergeCell ref="W21:W22"/>
    <mergeCell ref="X21:X22"/>
    <mergeCell ref="A68:D68"/>
    <mergeCell ref="E68:G68"/>
    <mergeCell ref="H68:S68"/>
    <mergeCell ref="T68:Y68"/>
    <mergeCell ref="A53:D53"/>
    <mergeCell ref="A62:D62"/>
    <mergeCell ref="E62:G62"/>
    <mergeCell ref="H62:S62"/>
    <mergeCell ref="T62:Y62"/>
    <mergeCell ref="A63:E63"/>
    <mergeCell ref="F63:Y63"/>
  </mergeCells>
  <pageMargins left="0" right="0" top="0" bottom="0" header="0" footer="0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гонка по очкам юниорки</vt:lpstr>
      <vt:lpstr>'гонка по очкам юниорки'!Область_печати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Anastasiia Valova</cp:lastModifiedBy>
  <dcterms:created xsi:type="dcterms:W3CDTF">2024-05-28T14:20:25Z</dcterms:created>
  <dcterms:modified xsi:type="dcterms:W3CDTF">2024-05-28T14:23:12Z</dcterms:modified>
</cp:coreProperties>
</file>