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a/Documents/"/>
    </mc:Choice>
  </mc:AlternateContent>
  <xr:revisionPtr revIDLastSave="0" documentId="13_ncr:1_{A181E7EE-7CD0-7446-9B1A-4394B9EE2C86}" xr6:coauthVersionLast="47" xr6:coauthVersionMax="47" xr10:uidLastSave="{00000000-0000-0000-0000-000000000000}"/>
  <bookViews>
    <workbookView xWindow="0" yWindow="500" windowWidth="28800" windowHeight="17500" xr2:uid="{EFBDEE10-5DB4-2F45-9439-B42339A55342}"/>
  </bookViews>
  <sheets>
    <sheet name="г. очки М" sheetId="3" r:id="rId1"/>
    <sheet name="г. очки Ж" sheetId="4" r:id="rId2"/>
  </sheets>
  <externalReferences>
    <externalReference r:id="rId3"/>
  </externalReferences>
  <definedNames>
    <definedName name="_xlnm._FilterDatabase" localSheetId="1" hidden="1">'г. очки Ж'!$B$21:$U$39</definedName>
    <definedName name="_xlnm._FilterDatabase" localSheetId="0" hidden="1">'г. очки М'!$B$21:$AC$44</definedName>
    <definedName name="_xlnm.Print_Area" localSheetId="1">'г. очки Ж'!$A$1:$W$56</definedName>
    <definedName name="_xlnm.Print_Area" localSheetId="0">'г. очки М'!$A$1:$AC$67</definedName>
    <definedName name="СУ">[1]Табл!$B$7:$G$481</definedName>
    <definedName name="уч">[1]Табл!$B$8:$F$244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6" i="3" l="1"/>
  <c r="AA35" i="3"/>
  <c r="AA31" i="3"/>
  <c r="W44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H45" i="4"/>
  <c r="H46" i="4"/>
  <c r="H47" i="4"/>
  <c r="H48" i="4"/>
  <c r="A56" i="4"/>
  <c r="G56" i="4"/>
  <c r="R56" i="4"/>
  <c r="AA23" i="3"/>
  <c r="AA24" i="3"/>
  <c r="AA25" i="3"/>
  <c r="AA26" i="3"/>
  <c r="AA27" i="3"/>
  <c r="AA28" i="3"/>
  <c r="AA29" i="3"/>
  <c r="AA30" i="3"/>
  <c r="AA32" i="3"/>
  <c r="AA33" i="3"/>
  <c r="AA34" i="3"/>
  <c r="AA37" i="3"/>
  <c r="AA38" i="3"/>
  <c r="AA39" i="3"/>
  <c r="AA40" i="3"/>
  <c r="AA41" i="3"/>
  <c r="H56" i="3"/>
  <c r="A67" i="3"/>
  <c r="H58" i="3" s="1"/>
  <c r="G67" i="3"/>
  <c r="V67" i="3"/>
  <c r="H44" i="4" l="1"/>
  <c r="H43" i="4" s="1"/>
  <c r="AC59" i="3"/>
  <c r="W43" i="4"/>
  <c r="W42" i="4"/>
  <c r="W47" i="4"/>
  <c r="W46" i="4"/>
  <c r="W45" i="4"/>
  <c r="W48" i="4"/>
  <c r="AC56" i="3"/>
  <c r="AC54" i="3"/>
  <c r="AC55" i="3"/>
  <c r="AC57" i="3"/>
  <c r="AC53" i="3"/>
  <c r="H57" i="3"/>
  <c r="H55" i="3" s="1"/>
  <c r="H54" i="3" s="1"/>
  <c r="H59" i="3"/>
  <c r="AC58" i="3"/>
</calcChain>
</file>

<file path=xl/sharedStrings.xml><?xml version="1.0" encoding="utf-8"?>
<sst xmlns="http://schemas.openxmlformats.org/spreadsheetml/2006/main" count="318" uniqueCount="127">
  <si>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</si>
  <si>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</si>
  <si>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</si>
  <si>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</si>
  <si>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гонка по очкам</t>
  </si>
  <si>
    <t/>
  </si>
  <si>
    <t>МЕСТО ПРОВЕДЕНИЯ: г. Санкт-Петербург</t>
  </si>
  <si>
    <t>НАЧАЛО ГОНКИ:</t>
  </si>
  <si>
    <t>№ ВРВС: 0080221811Я</t>
  </si>
  <si>
    <t>ДАТА ПРОВЕДЕНИЯ: 3 января 2024 года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</si>
  <si>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</si>
  <si>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</si>
  <si>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</si>
  <si>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</si>
  <si>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</si>
  <si>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</si>
  <si>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Соловьев Г.Н. (ВК, Санкт-Петербург)</t>
  </si>
  <si>
    <t xml:space="preserve">ПОКРЫТИЕ ТРЕКА: дерево </t>
  </si>
  <si>
    <t>ГЛАВНЫЙ СЕКРЕТАРЬ:</t>
  </si>
  <si>
    <t>Ярышева О.Ю. (ВК, Москва)</t>
  </si>
  <si>
    <t>ДЛИНА ТРЕКА: 250 м</t>
  </si>
  <si>
    <t>СУДЬЯ НА ФИНИШЕ:</t>
  </si>
  <si>
    <t>Михайлова И.Н. (ВК, Санкт-Петербург)</t>
  </si>
  <si>
    <t>ДИСТАНЦИЯ: ДЛИНА КРУГА/КРУГОВ</t>
  </si>
  <si>
    <t>0,250/100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</si>
  <si>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</si>
  <si>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</si>
  <si>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</si>
  <si>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</si>
  <si>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</si>
  <si>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</si>
  <si>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</si>
  <si>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</si>
  <si>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</si>
  <si>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</si>
  <si>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</si>
  <si>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</si>
  <si>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</si>
  <si>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+ ЗА КРУГ</t>
  </si>
  <si>
    <t>- ЗА КРУГ</t>
  </si>
  <si>
    <t>Финал</t>
  </si>
  <si>
    <t>Финал (Снят)</t>
  </si>
  <si>
    <t>НФ</t>
  </si>
  <si>
    <t>Квалификация (Снят)</t>
  </si>
  <si>
    <t>ПОГОДНЫЕ УСЛОВИЯ</t>
  </si>
  <si>
    <t>СТАТИСТИКА ГОНКИ</t>
  </si>
  <si>
    <t>Температура:</t>
  </si>
  <si>
    <t>Субъектов РФ</t>
  </si>
  <si>
    <t>ЗМС</t>
  </si>
  <si>
    <t xml:space="preserve">Влажность: </t>
  </si>
  <si>
    <t>Заявлено</t>
  </si>
  <si>
    <t>МСМК</t>
  </si>
  <si>
    <t>Осадки:</t>
  </si>
  <si>
    <t>Стартовало</t>
  </si>
  <si>
    <t>МС</t>
  </si>
  <si>
    <t xml:space="preserve">Ветер: </t>
  </si>
  <si>
    <t>Финишировало в финале</t>
  </si>
  <si>
    <t>КМС</t>
  </si>
  <si>
    <t>Н. финишировало в финале</t>
  </si>
  <si>
    <t>1 СР</t>
  </si>
  <si>
    <t>Не квалифицировались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</si>
  <si>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</si>
  <si>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</si>
  <si>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</si>
  <si>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</si>
  <si>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</si>
  <si>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</si>
  <si>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Квалификация (Сошел)</t>
  </si>
  <si>
    <t xml:space="preserve">Квалификация </t>
  </si>
  <si>
    <t>Финал (Сошел)</t>
  </si>
  <si>
    <t>0,250/160</t>
  </si>
  <si>
    <t>Мужчины</t>
  </si>
  <si>
    <t>ЧЕМПИОНАТ РОССИИ</t>
  </si>
  <si>
    <t>Финал (снята)</t>
  </si>
  <si>
    <t>Женщины</t>
  </si>
  <si>
    <t>Казаков Даниил</t>
  </si>
  <si>
    <t>Санкт-Петербург</t>
  </si>
  <si>
    <t>Новолодский Иван</t>
  </si>
  <si>
    <t>Шичкин Влас</t>
  </si>
  <si>
    <t>Мальнев Сергей</t>
  </si>
  <si>
    <t>Постарнак Михаил</t>
  </si>
  <si>
    <t>Щегольков Илья</t>
  </si>
  <si>
    <t>Денисов Денис</t>
  </si>
  <si>
    <t>Крючков Марк</t>
  </si>
  <si>
    <t>Зараковский Даниил</t>
  </si>
  <si>
    <t>Иванов Вячеслав</t>
  </si>
  <si>
    <t>Игошев Егор</t>
  </si>
  <si>
    <t>Скорняков Григорий</t>
  </si>
  <si>
    <t>Смирнов Иван</t>
  </si>
  <si>
    <t>Савекин Илья</t>
  </si>
  <si>
    <t>Гонов Лев</t>
  </si>
  <si>
    <t>Бугаенко Виктор</t>
  </si>
  <si>
    <t>Ростовцев Сергей</t>
  </si>
  <si>
    <t>Тульская область</t>
  </si>
  <si>
    <t>Берсенев Никита</t>
  </si>
  <si>
    <t>Кузнецов Руслан</t>
  </si>
  <si>
    <t>Шакотько Александр</t>
  </si>
  <si>
    <t>Москва</t>
  </si>
  <si>
    <t>Манаков Виктор</t>
  </si>
  <si>
    <t>Суятин Мирослав</t>
  </si>
  <si>
    <t>Водопьянов Александр</t>
  </si>
  <si>
    <t>Чистик Ярослав</t>
  </si>
  <si>
    <t>Почерняев Николай</t>
  </si>
  <si>
    <t>Майоров Ждан</t>
  </si>
  <si>
    <t>Марямидзе Степан</t>
  </si>
  <si>
    <t>Жидков Леон</t>
  </si>
  <si>
    <t>Иванченко Алёна</t>
  </si>
  <si>
    <t>Хатунцева Гульназ</t>
  </si>
  <si>
    <t xml:space="preserve">Абайдуллина Инна </t>
  </si>
  <si>
    <t>Валгонен Валерия</t>
  </si>
  <si>
    <t>Аверина Мария</t>
  </si>
  <si>
    <t>Ростовцева Мария</t>
  </si>
  <si>
    <t>Фролова Наталья</t>
  </si>
  <si>
    <t>Климова Диана</t>
  </si>
  <si>
    <t>Смирнова Диана</t>
  </si>
  <si>
    <t>Краско Ангелина</t>
  </si>
  <si>
    <t>Беларусь</t>
  </si>
  <si>
    <t>Абасова Наталья</t>
  </si>
  <si>
    <t>Московская область</t>
  </si>
  <si>
    <t>Голяева Валерия</t>
  </si>
  <si>
    <t>Мучкаева Людмила</t>
  </si>
  <si>
    <t>Юрченко Александра</t>
  </si>
  <si>
    <t>Малькова Татьяна</t>
  </si>
  <si>
    <t>Изотова Анна</t>
  </si>
  <si>
    <t>Сагдиева Асия</t>
  </si>
  <si>
    <t>Иркутская область</t>
  </si>
  <si>
    <t>№ ЕКП 2008780019017465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</si>
</sst>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h:mm:ss.00"/>
    <numFmt numFmtId="166" formatCode="m:ss.000"/>
    <numFmt numFmtId="167" formatCode="yyyy"/>
  </numFmts>
  <fonts count="17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4" fillId="0" borderId="0"/>
    <xf numFmtId="0" fontId="13" fillId="0" borderId="0"/>
  </cellStyleXfs>
  <cellXfs count="188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/>
    </xf>
    <xf numFmtId="164" fontId="8" fillId="0" borderId="11" xfId="1" applyNumberFormat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165" fontId="8" fillId="2" borderId="11" xfId="1" applyNumberFormat="1" applyFont="1" applyFill="1" applyBorder="1" applyAlignment="1">
      <alignment horizontal="center" vertical="center"/>
    </xf>
    <xf numFmtId="1" fontId="8" fillId="2" borderId="11" xfId="1" applyNumberFormat="1" applyFont="1" applyFill="1" applyBorder="1" applyAlignment="1">
      <alignment horizontal="center" vertical="center"/>
    </xf>
    <xf numFmtId="165" fontId="8" fillId="0" borderId="11" xfId="1" applyNumberFormat="1" applyFont="1" applyBorder="1" applyAlignment="1">
      <alignment vertical="center"/>
    </xf>
    <xf numFmtId="2" fontId="8" fillId="0" borderId="11" xfId="1" applyNumberFormat="1" applyFont="1" applyBorder="1" applyAlignment="1">
      <alignment vertical="center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164" fontId="8" fillId="0" borderId="8" xfId="1" applyNumberFormat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165" fontId="8" fillId="2" borderId="8" xfId="1" applyNumberFormat="1" applyFont="1" applyFill="1" applyBorder="1" applyAlignment="1">
      <alignment horizontal="center" vertical="center"/>
    </xf>
    <xf numFmtId="1" fontId="8" fillId="2" borderId="8" xfId="1" applyNumberFormat="1" applyFont="1" applyFill="1" applyBorder="1" applyAlignment="1">
      <alignment horizontal="center" vertical="center"/>
    </xf>
    <xf numFmtId="165" fontId="8" fillId="0" borderId="8" xfId="1" applyNumberFormat="1" applyFont="1" applyBorder="1" applyAlignment="1">
      <alignment vertical="center"/>
    </xf>
    <xf numFmtId="2" fontId="8" fillId="0" borderId="8" xfId="1" applyNumberFormat="1" applyFont="1" applyBorder="1" applyAlignment="1">
      <alignment vertical="center"/>
    </xf>
    <xf numFmtId="0" fontId="9" fillId="0" borderId="8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164" fontId="8" fillId="0" borderId="14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left" vertical="center"/>
    </xf>
    <xf numFmtId="165" fontId="10" fillId="0" borderId="14" xfId="1" applyNumberFormat="1" applyFont="1" applyBorder="1" applyAlignment="1">
      <alignment horizontal="left" vertical="center"/>
    </xf>
    <xf numFmtId="164" fontId="3" fillId="0" borderId="14" xfId="1" applyNumberFormat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164" fontId="3" fillId="0" borderId="18" xfId="1" applyNumberFormat="1" applyFont="1" applyBorder="1" applyAlignment="1">
      <alignment vertical="center"/>
    </xf>
    <xf numFmtId="1" fontId="10" fillId="0" borderId="14" xfId="1" applyNumberFormat="1" applyFont="1" applyBorder="1" applyAlignment="1">
      <alignment horizontal="left" vertical="center"/>
    </xf>
    <xf numFmtId="165" fontId="8" fillId="0" borderId="14" xfId="1" applyNumberFormat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5" fontId="3" fillId="0" borderId="20" xfId="1" applyNumberFormat="1" applyFont="1" applyBorder="1" applyAlignment="1">
      <alignment horizontal="center" vertical="center"/>
    </xf>
    <xf numFmtId="1" fontId="3" fillId="0" borderId="20" xfId="1" applyNumberFormat="1" applyFont="1" applyBorder="1" applyAlignment="1">
      <alignment horizontal="center" vertical="center"/>
    </xf>
    <xf numFmtId="165" fontId="3" fillId="0" borderId="20" xfId="1" applyNumberFormat="1" applyFont="1" applyBorder="1" applyAlignment="1">
      <alignment vertical="center"/>
    </xf>
    <xf numFmtId="2" fontId="3" fillId="0" borderId="20" xfId="1" applyNumberFormat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0" xfId="1" applyFont="1"/>
    <xf numFmtId="0" fontId="12" fillId="3" borderId="29" xfId="1" applyFont="1" applyFill="1" applyBorder="1" applyAlignment="1">
      <alignment horizontal="center" vertical="center"/>
    </xf>
    <xf numFmtId="49" fontId="12" fillId="3" borderId="29" xfId="2" applyNumberFormat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15" fillId="0" borderId="29" xfId="3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9" xfId="1" applyFont="1" applyBorder="1" applyAlignment="1">
      <alignment horizontal="left" vertical="center"/>
    </xf>
    <xf numFmtId="14" fontId="3" fillId="0" borderId="29" xfId="1" applyNumberFormat="1" applyFont="1" applyBorder="1" applyAlignment="1">
      <alignment horizontal="center" vertical="center"/>
    </xf>
    <xf numFmtId="1" fontId="3" fillId="0" borderId="29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166" fontId="3" fillId="0" borderId="29" xfId="1" applyNumberFormat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justify"/>
    </xf>
    <xf numFmtId="0" fontId="16" fillId="0" borderId="3" xfId="4" applyFont="1" applyBorder="1" applyAlignment="1">
      <alignment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7" fontId="11" fillId="0" borderId="3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vertical="center" wrapText="1"/>
    </xf>
    <xf numFmtId="2" fontId="11" fillId="0" borderId="3" xfId="1" applyNumberFormat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164" fontId="7" fillId="3" borderId="25" xfId="1" applyNumberFormat="1" applyFont="1" applyFill="1" applyBorder="1" applyAlignment="1">
      <alignment vertical="center"/>
    </xf>
    <xf numFmtId="0" fontId="7" fillId="3" borderId="25" xfId="1" applyFont="1" applyFill="1" applyBorder="1" applyAlignment="1">
      <alignment vertical="center"/>
    </xf>
    <xf numFmtId="0" fontId="3" fillId="0" borderId="13" xfId="1" applyFont="1" applyBorder="1" applyAlignment="1">
      <alignment vertical="center"/>
    </xf>
    <xf numFmtId="49" fontId="3" fillId="0" borderId="14" xfId="1" applyNumberFormat="1" applyFont="1" applyBorder="1" applyAlignment="1">
      <alignment horizontal="left" vertical="center"/>
    </xf>
    <xf numFmtId="164" fontId="3" fillId="0" borderId="35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6" xfId="1" applyFont="1" applyBorder="1" applyAlignment="1">
      <alignment horizontal="left" vertical="center"/>
    </xf>
    <xf numFmtId="1" fontId="3" fillId="0" borderId="15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1" fontId="1" fillId="0" borderId="11" xfId="1" applyNumberFormat="1" applyBorder="1"/>
    <xf numFmtId="0" fontId="3" fillId="0" borderId="11" xfId="1" applyFont="1" applyBorder="1" applyAlignment="1">
      <alignment horizontal="right" vertical="center"/>
    </xf>
    <xf numFmtId="165" fontId="3" fillId="0" borderId="11" xfId="1" applyNumberFormat="1" applyFont="1" applyBorder="1" applyAlignment="1">
      <alignment vertical="center"/>
    </xf>
    <xf numFmtId="2" fontId="3" fillId="0" borderId="36" xfId="1" applyNumberFormat="1" applyFont="1" applyBorder="1" applyAlignment="1">
      <alignment vertical="center"/>
    </xf>
    <xf numFmtId="49" fontId="3" fillId="0" borderId="16" xfId="1" applyNumberFormat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9" fontId="3" fillId="0" borderId="14" xfId="1" applyNumberFormat="1" applyFont="1" applyBorder="1" applyAlignment="1">
      <alignment horizontal="left" vertical="center"/>
    </xf>
    <xf numFmtId="164" fontId="3" fillId="0" borderId="37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49" fontId="3" fillId="0" borderId="16" xfId="1" applyNumberFormat="1" applyFont="1" applyBorder="1" applyAlignment="1">
      <alignment horizontal="left" vertical="center"/>
    </xf>
    <xf numFmtId="49" fontId="3" fillId="0" borderId="37" xfId="1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1" fontId="1" fillId="0" borderId="0" xfId="1" applyNumberFormat="1"/>
    <xf numFmtId="0" fontId="3" fillId="0" borderId="0" xfId="1" applyFont="1" applyAlignment="1">
      <alignment horizontal="right" vertical="center"/>
    </xf>
    <xf numFmtId="165" fontId="3" fillId="0" borderId="0" xfId="1" applyNumberFormat="1" applyFont="1" applyAlignment="1">
      <alignment vertical="center"/>
    </xf>
    <xf numFmtId="2" fontId="3" fillId="0" borderId="38" xfId="1" applyNumberFormat="1" applyFont="1" applyBorder="1" applyAlignment="1">
      <alignment vertical="center"/>
    </xf>
    <xf numFmtId="0" fontId="3" fillId="0" borderId="14" xfId="1" applyFont="1" applyBorder="1" applyAlignment="1">
      <alignment horizontal="left" vertical="center"/>
    </xf>
    <xf numFmtId="2" fontId="3" fillId="0" borderId="16" xfId="1" applyNumberFormat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164" fontId="3" fillId="0" borderId="39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39" xfId="1" applyNumberFormat="1" applyFont="1" applyBorder="1" applyAlignment="1">
      <alignment horizontal="left" vertical="center"/>
    </xf>
    <xf numFmtId="49" fontId="3" fillId="0" borderId="8" xfId="1" applyNumberFormat="1" applyFont="1" applyBorder="1" applyAlignment="1">
      <alignment horizontal="left" vertical="center"/>
    </xf>
    <xf numFmtId="0" fontId="1" fillId="0" borderId="8" xfId="1" applyBorder="1"/>
    <xf numFmtId="1" fontId="1" fillId="0" borderId="8" xfId="1" applyNumberFormat="1" applyBorder="1"/>
    <xf numFmtId="0" fontId="3" fillId="0" borderId="8" xfId="1" applyFont="1" applyBorder="1" applyAlignment="1">
      <alignment horizontal="right" vertical="center"/>
    </xf>
    <xf numFmtId="165" fontId="3" fillId="0" borderId="8" xfId="1" applyNumberFormat="1" applyFont="1" applyBorder="1" applyAlignment="1">
      <alignment vertical="center"/>
    </xf>
    <xf numFmtId="2" fontId="3" fillId="0" borderId="40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1" fillId="0" borderId="0" xfId="1" applyNumberFormat="1"/>
    <xf numFmtId="0" fontId="3" fillId="0" borderId="32" xfId="1" applyFont="1" applyBorder="1" applyAlignment="1">
      <alignment horizontal="center" vertical="center"/>
    </xf>
    <xf numFmtId="0" fontId="3" fillId="0" borderId="32" xfId="1" applyFont="1" applyBorder="1" applyAlignment="1">
      <alignment horizontal="left" vertical="center"/>
    </xf>
    <xf numFmtId="14" fontId="3" fillId="0" borderId="32" xfId="1" applyNumberFormat="1" applyFont="1" applyBorder="1" applyAlignment="1">
      <alignment horizontal="center" vertical="center"/>
    </xf>
    <xf numFmtId="1" fontId="3" fillId="0" borderId="32" xfId="1" applyNumberFormat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 wrapText="1"/>
    </xf>
    <xf numFmtId="166" fontId="3" fillId="0" borderId="32" xfId="1" applyNumberFormat="1" applyFont="1" applyBorder="1" applyAlignment="1">
      <alignment horizontal="center" vertical="center"/>
    </xf>
    <xf numFmtId="0" fontId="14" fillId="0" borderId="29" xfId="3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165" fontId="12" fillId="3" borderId="24" xfId="2" applyNumberFormat="1" applyFont="1" applyFill="1" applyBorder="1" applyAlignment="1">
      <alignment horizontal="center" vertical="center" wrapText="1"/>
    </xf>
    <xf numFmtId="165" fontId="12" fillId="3" borderId="26" xfId="2" applyNumberFormat="1" applyFont="1" applyFill="1" applyBorder="1" applyAlignment="1">
      <alignment horizontal="center" vertical="center" wrapText="1"/>
    </xf>
    <xf numFmtId="2" fontId="12" fillId="3" borderId="23" xfId="2" applyNumberFormat="1" applyFont="1" applyFill="1" applyBorder="1" applyAlignment="1">
      <alignment horizontal="center" vertical="center" wrapText="1"/>
    </xf>
    <xf numFmtId="2" fontId="12" fillId="3" borderId="29" xfId="2" applyNumberFormat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horizontal="left" vertical="center"/>
    </xf>
    <xf numFmtId="165" fontId="10" fillId="0" borderId="14" xfId="1" applyNumberFormat="1" applyFont="1" applyBorder="1" applyAlignment="1">
      <alignment horizontal="left" vertical="center"/>
    </xf>
    <xf numFmtId="165" fontId="10" fillId="0" borderId="17" xfId="1" applyNumberFormat="1" applyFont="1" applyBorder="1" applyAlignment="1">
      <alignment horizontal="left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3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164" fontId="12" fillId="3" borderId="23" xfId="2" applyNumberFormat="1" applyFont="1" applyFill="1" applyBorder="1" applyAlignment="1">
      <alignment horizontal="center" vertical="center" wrapText="1"/>
    </xf>
    <xf numFmtId="164" fontId="12" fillId="3" borderId="29" xfId="2" applyNumberFormat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  <xf numFmtId="1" fontId="12" fillId="3" borderId="23" xfId="2" applyNumberFormat="1" applyFont="1" applyFill="1" applyBorder="1" applyAlignment="1">
      <alignment horizontal="center" vertical="center" wrapText="1"/>
    </xf>
    <xf numFmtId="1" fontId="12" fillId="3" borderId="29" xfId="2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65" fontId="7" fillId="3" borderId="16" xfId="1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/>
    </xf>
    <xf numFmtId="165" fontId="7" fillId="3" borderId="1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5">
    <cellStyle name="Обычный" xfId="0" builtinId="0"/>
    <cellStyle name="Обычный 2 4" xfId="3" xr:uid="{EA754119-41B9-6E43-9CF7-E830B13C4C94}"/>
    <cellStyle name="Обычный 5" xfId="1" xr:uid="{0AB6CE80-C557-5F45-A58B-EA30FA7BBEA3}"/>
    <cellStyle name="Обычный_Стартовый протокол Смирнов_20101106_Results" xfId="2" xr:uid="{1F4393D5-45A7-F14A-99AF-7389CE15D3CD}"/>
    <cellStyle name="Обычный_ID4938_RS_1" xfId="4" xr:uid="{2E230AE1-E37F-F945-8036-7303183CA66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16931</xdr:colOff>
      <xdr:row>0</xdr:row>
      <xdr:rowOff>25345</xdr:rowOff>
    </xdr:from>
    <xdr:ext cx="858131" cy="787766"/>
    <xdr:pic>
      <xdr:nvPicPr>
        <xdr:cNvPr id="2" name="Рисунок 1">
          <a:extLst>
            <a:ext uri="{FF2B5EF4-FFF2-40B4-BE49-F238E27FC236}">
              <a16:creationId xmlns:a16="http://schemas.microsoft.com/office/drawing/2014/main" id="{89329A9E-BF8E-934D-B64F-D6544FEDB534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858131" cy="787766"/>
        </a:xfrm>
        <a:prstGeom prst="rect">
          <a:avLst/>
        </a:prstGeom>
      </xdr:spPr>
    </xdr:pic>
    <xdr:clientData/>
  </xdr:oneCellAnchor>
  <xdr:oneCellAnchor>
    <xdr:from>
      <xdr:col>2</xdr:col>
      <xdr:colOff>83465</xdr:colOff>
      <xdr:row>0</xdr:row>
      <xdr:rowOff>55830</xdr:rowOff>
    </xdr:from>
    <xdr:ext cx="1124584" cy="792128"/>
    <xdr:pic>
      <xdr:nvPicPr>
        <xdr:cNvPr id="3" name="Рисунок 2">
          <a:extLst>
            <a:ext uri="{FF2B5EF4-FFF2-40B4-BE49-F238E27FC236}">
              <a16:creationId xmlns:a16="http://schemas.microsoft.com/office/drawing/2014/main" id="{B148A406-D098-F848-81A3-806E4FB767E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65" y="55830"/>
          <a:ext cx="1124584" cy="792128"/>
        </a:xfrm>
        <a:prstGeom prst="rect">
          <a:avLst/>
        </a:prstGeom>
      </xdr:spPr>
    </xdr:pic>
    <xdr:clientData/>
  </xdr:oneCellAnchor>
  <xdr:oneCellAnchor>
    <xdr:from>
      <xdr:col>24</xdr:col>
      <xdr:colOff>157816</xdr:colOff>
      <xdr:row>61</xdr:row>
      <xdr:rowOff>156323</xdr:rowOff>
    </xdr:from>
    <xdr:ext cx="1499370" cy="672540"/>
    <xdr:pic>
      <xdr:nvPicPr>
        <xdr:cNvPr id="4" name="Рисунок 4">
          <a:extLst>
            <a:ext uri="{FF2B5EF4-FFF2-40B4-BE49-F238E27FC236}">
              <a16:creationId xmlns:a16="http://schemas.microsoft.com/office/drawing/2014/main" id="{5D91D02F-1AF7-F443-B198-A7F91ECC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2216" y="12551523"/>
          <a:ext cx="1499370" cy="6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83297</xdr:colOff>
      <xdr:row>61</xdr:row>
      <xdr:rowOff>89647</xdr:rowOff>
    </xdr:from>
    <xdr:ext cx="1807300" cy="879101"/>
    <xdr:pic>
      <xdr:nvPicPr>
        <xdr:cNvPr id="5" name="Рисунок 4">
          <a:extLst>
            <a:ext uri="{FF2B5EF4-FFF2-40B4-BE49-F238E27FC236}">
              <a16:creationId xmlns:a16="http://schemas.microsoft.com/office/drawing/2014/main" id="{A5709F7C-2F36-ED47-B034-BC928E89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7397" y="12484847"/>
          <a:ext cx="1807300" cy="8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851647</xdr:colOff>
      <xdr:row>61</xdr:row>
      <xdr:rowOff>121398</xdr:rowOff>
    </xdr:from>
    <xdr:to>
      <xdr:col>4</xdr:col>
      <xdr:colOff>237938</xdr:colOff>
      <xdr:row>66</xdr:row>
      <xdr:rowOff>51416</xdr:rowOff>
    </xdr:to>
    <xdr:pic>
      <xdr:nvPicPr>
        <xdr:cNvPr id="6" name="Рисунок 5" descr="Соловьев Г">
          <a:extLst>
            <a:ext uri="{FF2B5EF4-FFF2-40B4-BE49-F238E27FC236}">
              <a16:creationId xmlns:a16="http://schemas.microsoft.com/office/drawing/2014/main" id="{2F6F5608-2C71-AC43-B0FC-9CD06A99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0047" y="12516598"/>
          <a:ext cx="910291" cy="946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16931</xdr:colOff>
      <xdr:row>0</xdr:row>
      <xdr:rowOff>25345</xdr:rowOff>
    </xdr:from>
    <xdr:ext cx="858131" cy="787766"/>
    <xdr:pic>
      <xdr:nvPicPr>
        <xdr:cNvPr id="2" name="Рисунок 1">
          <a:extLst>
            <a:ext uri="{FF2B5EF4-FFF2-40B4-BE49-F238E27FC236}">
              <a16:creationId xmlns:a16="http://schemas.microsoft.com/office/drawing/2014/main" id="{6AD0E08D-D34D-424D-A950-262747AFB1F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858131" cy="787766"/>
        </a:xfrm>
        <a:prstGeom prst="rect">
          <a:avLst/>
        </a:prstGeom>
      </xdr:spPr>
    </xdr:pic>
    <xdr:clientData/>
  </xdr:oneCellAnchor>
  <xdr:oneCellAnchor>
    <xdr:from>
      <xdr:col>2</xdr:col>
      <xdr:colOff>83465</xdr:colOff>
      <xdr:row>0</xdr:row>
      <xdr:rowOff>55830</xdr:rowOff>
    </xdr:from>
    <xdr:ext cx="1124584" cy="792128"/>
    <xdr:pic>
      <xdr:nvPicPr>
        <xdr:cNvPr id="3" name="Рисунок 2">
          <a:extLst>
            <a:ext uri="{FF2B5EF4-FFF2-40B4-BE49-F238E27FC236}">
              <a16:creationId xmlns:a16="http://schemas.microsoft.com/office/drawing/2014/main" id="{9AF6BB01-BB3F-7E4A-9EBB-9B6BE1A519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65" y="55830"/>
          <a:ext cx="1124584" cy="792128"/>
        </a:xfrm>
        <a:prstGeom prst="rect">
          <a:avLst/>
        </a:prstGeom>
      </xdr:spPr>
    </xdr:pic>
    <xdr:clientData/>
  </xdr:oneCellAnchor>
  <xdr:oneCellAnchor>
    <xdr:from>
      <xdr:col>19</xdr:col>
      <xdr:colOff>136525</xdr:colOff>
      <xdr:row>50</xdr:row>
      <xdr:rowOff>152400</xdr:rowOff>
    </xdr:from>
    <xdr:ext cx="1466106" cy="662182"/>
    <xdr:pic>
      <xdr:nvPicPr>
        <xdr:cNvPr id="4" name="Рисунок 4">
          <a:extLst>
            <a:ext uri="{FF2B5EF4-FFF2-40B4-BE49-F238E27FC236}">
              <a16:creationId xmlns:a16="http://schemas.microsoft.com/office/drawing/2014/main" id="{0ABAF2EC-FD92-8A43-90DD-4C660D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10312400"/>
          <a:ext cx="1466106" cy="66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215900</xdr:colOff>
      <xdr:row>50</xdr:row>
      <xdr:rowOff>85724</xdr:rowOff>
    </xdr:from>
    <xdr:ext cx="1778401" cy="856303"/>
    <xdr:pic>
      <xdr:nvPicPr>
        <xdr:cNvPr id="5" name="Рисунок 4">
          <a:extLst>
            <a:ext uri="{FF2B5EF4-FFF2-40B4-BE49-F238E27FC236}">
              <a16:creationId xmlns:a16="http://schemas.microsoft.com/office/drawing/2014/main" id="{37CED30A-9C30-EA42-8569-5862BE4D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0245724"/>
          <a:ext cx="1778401" cy="856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273050</xdr:colOff>
      <xdr:row>50</xdr:row>
      <xdr:rowOff>117475</xdr:rowOff>
    </xdr:from>
    <xdr:to>
      <xdr:col>3</xdr:col>
      <xdr:colOff>1168400</xdr:colOff>
      <xdr:row>55</xdr:row>
      <xdr:rowOff>6405</xdr:rowOff>
    </xdr:to>
    <xdr:pic>
      <xdr:nvPicPr>
        <xdr:cNvPr id="6" name="Рисунок 5" descr="Соловьев Г">
          <a:extLst>
            <a:ext uri="{FF2B5EF4-FFF2-40B4-BE49-F238E27FC236}">
              <a16:creationId xmlns:a16="http://schemas.microsoft.com/office/drawing/2014/main" id="{D98BFE8F-5CD1-614E-B0B5-19A9A2D6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277475"/>
          <a:ext cx="1073150" cy="90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a/Downloads/&#1043;&#1086;&#1085;&#1082;&#1080;/2-6.01.2024/2-6.01.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4CDF-2399-3F49-A15E-5E0825BD4E65}">
  <sheetPr>
    <tabColor theme="3"/>
    <pageSetUpPr fitToPage="1"/>
  </sheetPr>
  <dimension ref="A1:AE68"/>
  <sheetViews>
    <sheetView tabSelected="1" topLeftCell="A10" zoomScale="85" zoomScaleNormal="85" zoomScaleSheetLayoutView="75" workbookViewId="0">
      <selection activeCell="AC14" sqref="AC14"/>
    </sheetView>
  </sheetViews>
  <sheetFormatPr baseColWidth="10" defaultColWidth="8.83203125" defaultRowHeight="13"/>
  <cols>
    <col min="1" max="1" width="7.5" style="1" customWidth="1"/>
    <col min="2" max="2" width="7.83203125" style="1" customWidth="1"/>
    <col min="3" max="3" width="13.33203125" style="1" customWidth="1"/>
    <col min="4" max="4" width="22.6640625" style="1" customWidth="1"/>
    <col min="5" max="5" width="11.1640625" style="118" customWidth="1"/>
    <col min="6" max="6" width="8.83203125" style="1"/>
    <col min="7" max="7" width="18" style="1" customWidth="1"/>
    <col min="8" max="8" width="5.6640625" style="1" customWidth="1"/>
    <col min="9" max="23" width="4.83203125" style="1" customWidth="1"/>
    <col min="24" max="24" width="10.33203125" style="93" customWidth="1"/>
    <col min="25" max="26" width="9.33203125" style="1" customWidth="1"/>
    <col min="27" max="27" width="8.1640625" style="1" customWidth="1"/>
    <col min="28" max="28" width="11.5" style="1" customWidth="1"/>
    <col min="29" max="29" width="19.83203125" style="1" customWidth="1"/>
    <col min="30" max="16384" width="8.83203125" style="1"/>
  </cols>
  <sheetData>
    <row r="1" spans="1:29" ht="16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4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ht="16" customHeight="1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ht="5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0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</row>
    <row r="6" spans="1:29" ht="16" customHeight="1">
      <c r="A6" s="170" t="s">
        <v>72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29" ht="21">
      <c r="A7" s="171" t="s">
        <v>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</row>
    <row r="8" spans="1:29" ht="8.25" customHeight="1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</row>
    <row r="9" spans="1:29" ht="20" thickTop="1">
      <c r="A9" s="173" t="s">
        <v>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</row>
    <row r="10" spans="1:29" ht="19">
      <c r="A10" s="176" t="s">
        <v>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8"/>
    </row>
    <row r="11" spans="1:29" ht="19">
      <c r="A11" s="179" t="s">
        <v>71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1"/>
    </row>
    <row r="12" spans="1:29" ht="8.25" customHeight="1">
      <c r="A12" s="160" t="s">
        <v>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</row>
    <row r="13" spans="1:29" ht="16">
      <c r="A13" s="163" t="s">
        <v>6</v>
      </c>
      <c r="B13" s="164"/>
      <c r="C13" s="164"/>
      <c r="D13" s="164"/>
      <c r="E13" s="3"/>
      <c r="F13" s="4"/>
      <c r="G13" s="5" t="s">
        <v>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6"/>
      <c r="Z13" s="8"/>
      <c r="AA13" s="9"/>
      <c r="AB13" s="10"/>
      <c r="AC13" s="11" t="s">
        <v>8</v>
      </c>
    </row>
    <row r="14" spans="1:29" ht="16">
      <c r="A14" s="165" t="s">
        <v>9</v>
      </c>
      <c r="B14" s="166"/>
      <c r="C14" s="166"/>
      <c r="D14" s="166"/>
      <c r="E14" s="12"/>
      <c r="F14" s="13"/>
      <c r="G14" s="14" t="s">
        <v>10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 t="s">
        <v>126</v>
      </c>
      <c r="X14" s="16"/>
      <c r="Y14" s="15"/>
      <c r="Z14" s="17"/>
      <c r="AA14" s="18"/>
      <c r="AB14" s="19"/>
      <c r="AC14" s="20" t="s">
        <v>126</v>
      </c>
    </row>
    <row r="15" spans="1:29" ht="15">
      <c r="A15" s="167" t="s">
        <v>11</v>
      </c>
      <c r="B15" s="168"/>
      <c r="C15" s="168"/>
      <c r="D15" s="168"/>
      <c r="E15" s="168"/>
      <c r="F15" s="168"/>
      <c r="G15" s="169"/>
      <c r="H15" s="182" t="s">
        <v>12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4"/>
    </row>
    <row r="16" spans="1:29" ht="15">
      <c r="A16" s="21" t="s">
        <v>13</v>
      </c>
      <c r="B16" s="22"/>
      <c r="C16" s="22"/>
      <c r="D16" s="23"/>
      <c r="E16" s="24" t="s">
        <v>5</v>
      </c>
      <c r="F16" s="23"/>
      <c r="G16" s="25"/>
      <c r="H16" s="146" t="s">
        <v>14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</row>
    <row r="17" spans="1:29" ht="15">
      <c r="A17" s="21" t="s">
        <v>15</v>
      </c>
      <c r="B17" s="22"/>
      <c r="C17" s="22"/>
      <c r="D17" s="25"/>
      <c r="E17" s="28"/>
      <c r="F17" s="23"/>
      <c r="G17" s="29" t="s">
        <v>16</v>
      </c>
      <c r="H17" s="146" t="s">
        <v>17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</row>
    <row r="18" spans="1:29" ht="15">
      <c r="A18" s="21" t="s">
        <v>18</v>
      </c>
      <c r="B18" s="22"/>
      <c r="C18" s="22"/>
      <c r="D18" s="25"/>
      <c r="E18" s="28"/>
      <c r="F18" s="23"/>
      <c r="G18" s="29" t="s">
        <v>19</v>
      </c>
      <c r="H18" s="146" t="s">
        <v>20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</row>
    <row r="19" spans="1:29" ht="17" thickBot="1">
      <c r="A19" s="21" t="s">
        <v>21</v>
      </c>
      <c r="B19" s="30"/>
      <c r="C19" s="30"/>
      <c r="D19" s="31"/>
      <c r="E19" s="32"/>
      <c r="F19" s="31"/>
      <c r="G19" s="29" t="s">
        <v>22</v>
      </c>
      <c r="H19" s="26" t="s">
        <v>23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33"/>
      <c r="Y19" s="27"/>
      <c r="Z19" s="34"/>
      <c r="AA19" s="35">
        <v>40</v>
      </c>
      <c r="AC19" s="36" t="s">
        <v>70</v>
      </c>
    </row>
    <row r="20" spans="1:29" ht="7.5" customHeight="1" thickTop="1" thickBot="1">
      <c r="A20" s="37"/>
      <c r="B20" s="38"/>
      <c r="C20" s="38"/>
      <c r="D20" s="39"/>
      <c r="E20" s="40"/>
      <c r="F20" s="39"/>
      <c r="G20" s="3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1"/>
      <c r="Z20" s="43"/>
      <c r="AA20" s="44"/>
      <c r="AB20" s="39"/>
      <c r="AC20" s="45"/>
    </row>
    <row r="21" spans="1:29" s="46" customFormat="1" ht="15" thickTop="1">
      <c r="A21" s="149" t="s">
        <v>25</v>
      </c>
      <c r="B21" s="151" t="s">
        <v>26</v>
      </c>
      <c r="C21" s="151" t="s">
        <v>27</v>
      </c>
      <c r="D21" s="151" t="s">
        <v>28</v>
      </c>
      <c r="E21" s="153" t="s">
        <v>29</v>
      </c>
      <c r="F21" s="151" t="s">
        <v>30</v>
      </c>
      <c r="G21" s="151" t="s">
        <v>31</v>
      </c>
      <c r="H21" s="155" t="s">
        <v>32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8" t="s">
        <v>33</v>
      </c>
      <c r="Y21" s="129" t="s">
        <v>34</v>
      </c>
      <c r="Z21" s="130"/>
      <c r="AA21" s="131" t="s">
        <v>35</v>
      </c>
      <c r="AB21" s="133" t="s">
        <v>36</v>
      </c>
      <c r="AC21" s="135" t="s">
        <v>37</v>
      </c>
    </row>
    <row r="22" spans="1:29" s="46" customFormat="1" ht="15">
      <c r="A22" s="150"/>
      <c r="B22" s="152"/>
      <c r="C22" s="152"/>
      <c r="D22" s="152"/>
      <c r="E22" s="154"/>
      <c r="F22" s="152"/>
      <c r="G22" s="152"/>
      <c r="H22" s="47">
        <v>1</v>
      </c>
      <c r="I22" s="47">
        <v>2</v>
      </c>
      <c r="J22" s="47">
        <v>3</v>
      </c>
      <c r="K22" s="47">
        <v>4</v>
      </c>
      <c r="L22" s="47">
        <v>5</v>
      </c>
      <c r="M22" s="47">
        <v>6</v>
      </c>
      <c r="N22" s="47">
        <v>7</v>
      </c>
      <c r="O22" s="47">
        <v>8</v>
      </c>
      <c r="P22" s="47">
        <v>9</v>
      </c>
      <c r="Q22" s="47">
        <v>10</v>
      </c>
      <c r="R22" s="47">
        <v>11</v>
      </c>
      <c r="S22" s="47">
        <v>12</v>
      </c>
      <c r="T22" s="47">
        <v>13</v>
      </c>
      <c r="U22" s="47">
        <v>14</v>
      </c>
      <c r="V22" s="47">
        <v>15</v>
      </c>
      <c r="W22" s="47">
        <v>16</v>
      </c>
      <c r="X22" s="159"/>
      <c r="Y22" s="48" t="s">
        <v>38</v>
      </c>
      <c r="Z22" s="48" t="s">
        <v>39</v>
      </c>
      <c r="AA22" s="132"/>
      <c r="AB22" s="134"/>
      <c r="AC22" s="136"/>
    </row>
    <row r="23" spans="1:29" ht="16.5" customHeight="1">
      <c r="A23" s="49">
        <v>1</v>
      </c>
      <c r="B23" s="50">
        <v>16</v>
      </c>
      <c r="C23" s="51">
        <v>10097338672</v>
      </c>
      <c r="D23" s="52" t="s">
        <v>75</v>
      </c>
      <c r="E23" s="53">
        <v>38360</v>
      </c>
      <c r="F23" s="51" t="s">
        <v>54</v>
      </c>
      <c r="G23" s="51" t="s">
        <v>76</v>
      </c>
      <c r="H23" s="51"/>
      <c r="I23" s="51"/>
      <c r="J23" s="51"/>
      <c r="K23" s="51">
        <v>5</v>
      </c>
      <c r="L23" s="51">
        <v>1</v>
      </c>
      <c r="M23" s="51"/>
      <c r="N23" s="51"/>
      <c r="O23" s="51">
        <v>5</v>
      </c>
      <c r="P23" s="51"/>
      <c r="Q23" s="51"/>
      <c r="R23" s="51"/>
      <c r="S23" s="51"/>
      <c r="T23" s="51"/>
      <c r="U23" s="51">
        <v>5</v>
      </c>
      <c r="V23" s="51"/>
      <c r="W23" s="51">
        <v>4</v>
      </c>
      <c r="X23" s="51">
        <v>3</v>
      </c>
      <c r="Y23" s="51">
        <v>40</v>
      </c>
      <c r="Z23" s="51"/>
      <c r="AA23" s="54">
        <f t="shared" ref="AA23:AA41" si="0">SUM(H23:W23,Y23)-Z23</f>
        <v>60</v>
      </c>
      <c r="AB23" s="51"/>
      <c r="AC23" s="55" t="s">
        <v>40</v>
      </c>
    </row>
    <row r="24" spans="1:29" ht="16.5" customHeight="1">
      <c r="A24" s="49">
        <v>2</v>
      </c>
      <c r="B24" s="50">
        <v>8</v>
      </c>
      <c r="C24" s="51">
        <v>10036018811</v>
      </c>
      <c r="D24" s="52" t="s">
        <v>77</v>
      </c>
      <c r="E24" s="53">
        <v>37411</v>
      </c>
      <c r="F24" s="51" t="s">
        <v>51</v>
      </c>
      <c r="G24" s="51" t="s">
        <v>76</v>
      </c>
      <c r="H24" s="51"/>
      <c r="I24" s="51">
        <v>5</v>
      </c>
      <c r="J24" s="51"/>
      <c r="K24" s="51"/>
      <c r="L24" s="51"/>
      <c r="M24" s="51">
        <v>5</v>
      </c>
      <c r="N24" s="51"/>
      <c r="O24" s="51"/>
      <c r="P24" s="51">
        <v>5</v>
      </c>
      <c r="Q24" s="51"/>
      <c r="R24" s="51"/>
      <c r="S24" s="51"/>
      <c r="T24" s="51">
        <v>5</v>
      </c>
      <c r="U24" s="51"/>
      <c r="V24" s="51"/>
      <c r="W24" s="51"/>
      <c r="X24" s="51">
        <v>5</v>
      </c>
      <c r="Y24" s="51">
        <v>60</v>
      </c>
      <c r="Z24" s="51">
        <v>20</v>
      </c>
      <c r="AA24" s="54">
        <f t="shared" si="0"/>
        <v>60</v>
      </c>
      <c r="AB24" s="51"/>
      <c r="AC24" s="55" t="s">
        <v>40</v>
      </c>
    </row>
    <row r="25" spans="1:29" ht="16.5" customHeight="1">
      <c r="A25" s="49">
        <v>3</v>
      </c>
      <c r="B25" s="50">
        <v>5</v>
      </c>
      <c r="C25" s="51">
        <v>10036018912</v>
      </c>
      <c r="D25" s="52" t="s">
        <v>78</v>
      </c>
      <c r="E25" s="53">
        <v>37281</v>
      </c>
      <c r="F25" s="51" t="s">
        <v>51</v>
      </c>
      <c r="G25" s="51" t="s">
        <v>76</v>
      </c>
      <c r="H25" s="51"/>
      <c r="I25" s="51">
        <v>1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>
        <v>1</v>
      </c>
      <c r="V25" s="51">
        <v>5</v>
      </c>
      <c r="W25" s="51">
        <v>10</v>
      </c>
      <c r="X25" s="51">
        <v>1</v>
      </c>
      <c r="Y25" s="51">
        <v>40</v>
      </c>
      <c r="Z25" s="51"/>
      <c r="AA25" s="54">
        <f t="shared" si="0"/>
        <v>57</v>
      </c>
      <c r="AB25" s="51"/>
      <c r="AC25" s="55" t="s">
        <v>40</v>
      </c>
    </row>
    <row r="26" spans="1:29" ht="16.5" customHeight="1">
      <c r="A26" s="49">
        <v>4</v>
      </c>
      <c r="B26" s="50">
        <v>4</v>
      </c>
      <c r="C26" s="51">
        <v>10010168412</v>
      </c>
      <c r="D26" s="52" t="s">
        <v>79</v>
      </c>
      <c r="E26" s="53">
        <v>36015</v>
      </c>
      <c r="F26" s="51" t="s">
        <v>54</v>
      </c>
      <c r="G26" s="51" t="s">
        <v>76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>
        <v>1</v>
      </c>
      <c r="S26" s="51">
        <v>3</v>
      </c>
      <c r="T26" s="51"/>
      <c r="U26" s="51">
        <v>3</v>
      </c>
      <c r="V26" s="51">
        <v>2</v>
      </c>
      <c r="W26" s="51"/>
      <c r="X26" s="51">
        <v>9</v>
      </c>
      <c r="Y26" s="51">
        <v>40</v>
      </c>
      <c r="Z26" s="51"/>
      <c r="AA26" s="54">
        <f t="shared" si="0"/>
        <v>49</v>
      </c>
      <c r="AB26" s="51"/>
      <c r="AC26" s="55" t="s">
        <v>40</v>
      </c>
    </row>
    <row r="27" spans="1:29" ht="16.5" customHeight="1">
      <c r="A27" s="49">
        <v>5</v>
      </c>
      <c r="B27" s="50">
        <v>11</v>
      </c>
      <c r="C27" s="51">
        <v>10090937177</v>
      </c>
      <c r="D27" s="52" t="s">
        <v>80</v>
      </c>
      <c r="E27" s="53">
        <v>38212</v>
      </c>
      <c r="F27" s="51" t="s">
        <v>54</v>
      </c>
      <c r="G27" s="51" t="s">
        <v>76</v>
      </c>
      <c r="H27" s="51"/>
      <c r="I27" s="51"/>
      <c r="J27" s="51"/>
      <c r="K27" s="51">
        <v>1</v>
      </c>
      <c r="L27" s="51"/>
      <c r="M27" s="51"/>
      <c r="N27" s="51">
        <v>5</v>
      </c>
      <c r="O27" s="51"/>
      <c r="P27" s="51">
        <v>1</v>
      </c>
      <c r="Q27" s="51"/>
      <c r="R27" s="51"/>
      <c r="S27" s="51"/>
      <c r="T27" s="51"/>
      <c r="U27" s="51">
        <v>2</v>
      </c>
      <c r="V27" s="51"/>
      <c r="W27" s="51">
        <v>2</v>
      </c>
      <c r="X27" s="51">
        <v>4</v>
      </c>
      <c r="Y27" s="51">
        <v>20</v>
      </c>
      <c r="Z27" s="51"/>
      <c r="AA27" s="54">
        <f t="shared" si="0"/>
        <v>31</v>
      </c>
      <c r="AB27" s="51"/>
      <c r="AC27" s="55" t="s">
        <v>40</v>
      </c>
    </row>
    <row r="28" spans="1:29" ht="16.5" customHeight="1">
      <c r="A28" s="49">
        <v>6</v>
      </c>
      <c r="B28" s="50">
        <v>6</v>
      </c>
      <c r="C28" s="51">
        <v>10036019013</v>
      </c>
      <c r="D28" s="52" t="s">
        <v>81</v>
      </c>
      <c r="E28" s="53">
        <v>37410</v>
      </c>
      <c r="F28" s="51" t="s">
        <v>51</v>
      </c>
      <c r="G28" s="51" t="s">
        <v>76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>
        <v>6</v>
      </c>
      <c r="X28" s="51">
        <v>2</v>
      </c>
      <c r="Y28" s="51">
        <v>20</v>
      </c>
      <c r="Z28" s="51"/>
      <c r="AA28" s="54">
        <f t="shared" si="0"/>
        <v>26</v>
      </c>
      <c r="AB28" s="51"/>
      <c r="AC28" s="55" t="s">
        <v>40</v>
      </c>
    </row>
    <row r="29" spans="1:29" ht="16.5" customHeight="1">
      <c r="A29" s="49">
        <v>7</v>
      </c>
      <c r="B29" s="50">
        <v>9</v>
      </c>
      <c r="C29" s="51">
        <v>10036013858</v>
      </c>
      <c r="D29" s="52" t="s">
        <v>82</v>
      </c>
      <c r="E29" s="53">
        <v>37597</v>
      </c>
      <c r="F29" s="51" t="s">
        <v>51</v>
      </c>
      <c r="G29" s="51" t="s">
        <v>76</v>
      </c>
      <c r="H29" s="51"/>
      <c r="I29" s="51"/>
      <c r="J29" s="51"/>
      <c r="K29" s="51"/>
      <c r="L29" s="51"/>
      <c r="M29" s="51"/>
      <c r="N29" s="51">
        <v>3</v>
      </c>
      <c r="O29" s="51"/>
      <c r="P29" s="51">
        <v>3</v>
      </c>
      <c r="Q29" s="51"/>
      <c r="R29" s="51"/>
      <c r="S29" s="51"/>
      <c r="T29" s="51"/>
      <c r="U29" s="51"/>
      <c r="V29" s="51"/>
      <c r="W29" s="51"/>
      <c r="X29" s="51">
        <v>12</v>
      </c>
      <c r="Y29" s="51">
        <v>20</v>
      </c>
      <c r="Z29" s="51"/>
      <c r="AA29" s="54">
        <f t="shared" si="0"/>
        <v>26</v>
      </c>
      <c r="AB29" s="51"/>
      <c r="AC29" s="55" t="s">
        <v>40</v>
      </c>
    </row>
    <row r="30" spans="1:29" ht="16.5" customHeight="1">
      <c r="A30" s="49">
        <v>8</v>
      </c>
      <c r="B30" s="50">
        <v>10</v>
      </c>
      <c r="C30" s="51">
        <v>10065490946</v>
      </c>
      <c r="D30" s="52" t="s">
        <v>83</v>
      </c>
      <c r="E30" s="53">
        <v>37676</v>
      </c>
      <c r="F30" s="51" t="s">
        <v>51</v>
      </c>
      <c r="G30" s="51" t="s">
        <v>76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>
        <v>14</v>
      </c>
      <c r="Y30" s="51">
        <v>20</v>
      </c>
      <c r="Z30" s="51"/>
      <c r="AA30" s="54">
        <f t="shared" si="0"/>
        <v>20</v>
      </c>
      <c r="AB30" s="51"/>
      <c r="AC30" s="55" t="s">
        <v>40</v>
      </c>
    </row>
    <row r="31" spans="1:29" ht="16.5" customHeight="1">
      <c r="A31" s="49">
        <v>9</v>
      </c>
      <c r="B31" s="50">
        <v>12</v>
      </c>
      <c r="C31" s="51">
        <v>10065490643</v>
      </c>
      <c r="D31" s="52" t="s">
        <v>84</v>
      </c>
      <c r="E31" s="53">
        <v>38183</v>
      </c>
      <c r="F31" s="51" t="s">
        <v>54</v>
      </c>
      <c r="G31" s="51" t="s">
        <v>76</v>
      </c>
      <c r="H31" s="51"/>
      <c r="I31" s="51"/>
      <c r="J31" s="51"/>
      <c r="K31" s="51">
        <v>2</v>
      </c>
      <c r="L31" s="51">
        <v>5</v>
      </c>
      <c r="M31" s="51"/>
      <c r="N31" s="51"/>
      <c r="O31" s="51"/>
      <c r="P31" s="51"/>
      <c r="Q31" s="51"/>
      <c r="R31" s="51">
        <v>5</v>
      </c>
      <c r="S31" s="51"/>
      <c r="T31" s="51"/>
      <c r="U31" s="51"/>
      <c r="V31" s="51">
        <v>3</v>
      </c>
      <c r="W31" s="51"/>
      <c r="X31" s="51">
        <v>17</v>
      </c>
      <c r="Y31" s="51"/>
      <c r="Z31" s="51"/>
      <c r="AA31" s="54">
        <f>SUM(H31:W31,Y31)-Z31</f>
        <v>15</v>
      </c>
      <c r="AB31" s="51"/>
      <c r="AC31" s="55" t="s">
        <v>40</v>
      </c>
    </row>
    <row r="32" spans="1:29" ht="16.5" customHeight="1">
      <c r="A32" s="49">
        <v>10</v>
      </c>
      <c r="B32" s="50">
        <v>20</v>
      </c>
      <c r="C32" s="51">
        <v>10036018609</v>
      </c>
      <c r="D32" s="52" t="s">
        <v>85</v>
      </c>
      <c r="E32" s="53">
        <v>37469</v>
      </c>
      <c r="F32" s="51" t="s">
        <v>54</v>
      </c>
      <c r="G32" s="51" t="s">
        <v>76</v>
      </c>
      <c r="H32" s="51"/>
      <c r="I32" s="51"/>
      <c r="J32" s="51"/>
      <c r="K32" s="51"/>
      <c r="L32" s="51"/>
      <c r="M32" s="51"/>
      <c r="N32" s="51"/>
      <c r="O32" s="51">
        <v>3</v>
      </c>
      <c r="P32" s="51"/>
      <c r="Q32" s="51"/>
      <c r="R32" s="51"/>
      <c r="S32" s="51">
        <v>5</v>
      </c>
      <c r="T32" s="51">
        <v>2</v>
      </c>
      <c r="U32" s="51"/>
      <c r="V32" s="51">
        <v>1</v>
      </c>
      <c r="W32" s="51"/>
      <c r="X32" s="51">
        <v>7</v>
      </c>
      <c r="Y32" s="51"/>
      <c r="Z32" s="51"/>
      <c r="AA32" s="54">
        <f t="shared" si="0"/>
        <v>11</v>
      </c>
      <c r="AB32" s="51"/>
      <c r="AC32" s="55" t="s">
        <v>40</v>
      </c>
    </row>
    <row r="33" spans="1:31" ht="16.5" customHeight="1">
      <c r="A33" s="49">
        <v>11</v>
      </c>
      <c r="B33" s="50">
        <v>7</v>
      </c>
      <c r="C33" s="51">
        <v>10036092771</v>
      </c>
      <c r="D33" s="52" t="s">
        <v>86</v>
      </c>
      <c r="E33" s="53">
        <v>37439</v>
      </c>
      <c r="F33" s="51" t="s">
        <v>51</v>
      </c>
      <c r="G33" s="51" t="s">
        <v>76</v>
      </c>
      <c r="H33" s="51"/>
      <c r="I33" s="51">
        <v>3</v>
      </c>
      <c r="J33" s="51">
        <v>3</v>
      </c>
      <c r="K33" s="51"/>
      <c r="L33" s="51"/>
      <c r="M33" s="51"/>
      <c r="N33" s="51"/>
      <c r="O33" s="51">
        <v>1</v>
      </c>
      <c r="P33" s="51"/>
      <c r="Q33" s="51"/>
      <c r="R33" s="51"/>
      <c r="S33" s="51"/>
      <c r="T33" s="51"/>
      <c r="U33" s="51"/>
      <c r="V33" s="51"/>
      <c r="W33" s="51"/>
      <c r="X33" s="51">
        <v>18</v>
      </c>
      <c r="Y33" s="51"/>
      <c r="Z33" s="51"/>
      <c r="AA33" s="54">
        <f t="shared" si="0"/>
        <v>7</v>
      </c>
      <c r="AB33" s="51"/>
      <c r="AC33" s="55" t="s">
        <v>40</v>
      </c>
    </row>
    <row r="34" spans="1:31" ht="16.5" customHeight="1">
      <c r="A34" s="49">
        <v>12</v>
      </c>
      <c r="B34" s="50">
        <v>13</v>
      </c>
      <c r="C34" s="51">
        <v>10065490441</v>
      </c>
      <c r="D34" s="52" t="s">
        <v>87</v>
      </c>
      <c r="E34" s="53">
        <v>38304</v>
      </c>
      <c r="F34" s="51" t="s">
        <v>54</v>
      </c>
      <c r="G34" s="51" t="s">
        <v>76</v>
      </c>
      <c r="H34" s="51"/>
      <c r="I34" s="51">
        <v>2</v>
      </c>
      <c r="J34" s="51"/>
      <c r="K34" s="51"/>
      <c r="L34" s="51"/>
      <c r="M34" s="51"/>
      <c r="N34" s="51">
        <v>1</v>
      </c>
      <c r="O34" s="51">
        <v>2</v>
      </c>
      <c r="P34" s="51"/>
      <c r="Q34" s="51"/>
      <c r="R34" s="51"/>
      <c r="S34" s="51">
        <v>1</v>
      </c>
      <c r="T34" s="51"/>
      <c r="U34" s="51"/>
      <c r="V34" s="51"/>
      <c r="W34" s="51"/>
      <c r="X34" s="51">
        <v>16</v>
      </c>
      <c r="Y34" s="51"/>
      <c r="Z34" s="51"/>
      <c r="AA34" s="54">
        <f t="shared" si="0"/>
        <v>6</v>
      </c>
      <c r="AB34" s="51"/>
      <c r="AC34" s="55" t="s">
        <v>40</v>
      </c>
    </row>
    <row r="35" spans="1:31" ht="16.5" customHeight="1">
      <c r="A35" s="49">
        <v>13</v>
      </c>
      <c r="B35" s="50">
        <v>2</v>
      </c>
      <c r="C35" s="51">
        <v>10015314361</v>
      </c>
      <c r="D35" s="52" t="s">
        <v>88</v>
      </c>
      <c r="E35" s="53">
        <v>36174</v>
      </c>
      <c r="F35" s="51" t="s">
        <v>51</v>
      </c>
      <c r="G35" s="51" t="s">
        <v>76</v>
      </c>
      <c r="H35" s="51"/>
      <c r="I35" s="51"/>
      <c r="J35" s="51"/>
      <c r="K35" s="51"/>
      <c r="L35" s="51"/>
      <c r="M35" s="51"/>
      <c r="N35" s="51"/>
      <c r="O35" s="51"/>
      <c r="P35" s="51"/>
      <c r="Q35" s="51">
        <v>3</v>
      </c>
      <c r="R35" s="51"/>
      <c r="S35" s="51"/>
      <c r="T35" s="51"/>
      <c r="U35" s="51"/>
      <c r="V35" s="51"/>
      <c r="W35" s="51"/>
      <c r="X35" s="51">
        <v>11</v>
      </c>
      <c r="Y35" s="51"/>
      <c r="Z35" s="51"/>
      <c r="AA35" s="54">
        <f>SUM(H35:W35,Y35)-Z35</f>
        <v>3</v>
      </c>
      <c r="AB35" s="51"/>
      <c r="AC35" s="55" t="s">
        <v>40</v>
      </c>
    </row>
    <row r="36" spans="1:31" ht="16.5" customHeight="1">
      <c r="A36" s="49">
        <v>14</v>
      </c>
      <c r="B36" s="50">
        <v>14</v>
      </c>
      <c r="C36" s="51">
        <v>10090936672</v>
      </c>
      <c r="D36" s="52" t="s">
        <v>89</v>
      </c>
      <c r="E36" s="53">
        <v>38489</v>
      </c>
      <c r="F36" s="51" t="s">
        <v>54</v>
      </c>
      <c r="G36" s="51" t="s">
        <v>76</v>
      </c>
      <c r="H36" s="51">
        <v>5</v>
      </c>
      <c r="I36" s="51"/>
      <c r="J36" s="51"/>
      <c r="K36" s="51"/>
      <c r="L36" s="51"/>
      <c r="M36" s="51">
        <v>2</v>
      </c>
      <c r="N36" s="51"/>
      <c r="O36" s="51"/>
      <c r="P36" s="51">
        <v>2</v>
      </c>
      <c r="Q36" s="51">
        <v>5</v>
      </c>
      <c r="R36" s="51">
        <v>3</v>
      </c>
      <c r="S36" s="51"/>
      <c r="T36" s="51">
        <v>3</v>
      </c>
      <c r="U36" s="51"/>
      <c r="V36" s="51"/>
      <c r="W36" s="51"/>
      <c r="X36" s="51">
        <v>6</v>
      </c>
      <c r="Y36" s="51"/>
      <c r="Z36" s="51">
        <v>20</v>
      </c>
      <c r="AA36" s="54">
        <f>SUM(H36:W36,Y36)-Z36</f>
        <v>0</v>
      </c>
      <c r="AB36" s="51"/>
      <c r="AC36" s="55" t="s">
        <v>40</v>
      </c>
    </row>
    <row r="37" spans="1:31" ht="16.5" customHeight="1">
      <c r="A37" s="49">
        <v>15</v>
      </c>
      <c r="B37" s="50">
        <v>1</v>
      </c>
      <c r="C37" s="51">
        <v>10023524100</v>
      </c>
      <c r="D37" s="52" t="s">
        <v>90</v>
      </c>
      <c r="E37" s="53">
        <v>36531</v>
      </c>
      <c r="F37" s="51" t="s">
        <v>51</v>
      </c>
      <c r="G37" s="51" t="s">
        <v>76</v>
      </c>
      <c r="H37" s="51"/>
      <c r="I37" s="51"/>
      <c r="J37" s="51">
        <v>1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>
        <v>13</v>
      </c>
      <c r="Y37" s="51"/>
      <c r="Z37" s="51">
        <v>20</v>
      </c>
      <c r="AA37" s="54">
        <f t="shared" si="0"/>
        <v>-19</v>
      </c>
      <c r="AB37" s="51"/>
      <c r="AC37" s="55" t="s">
        <v>40</v>
      </c>
    </row>
    <row r="38" spans="1:31" ht="16.5" customHeight="1">
      <c r="A38" s="49">
        <v>16</v>
      </c>
      <c r="B38" s="50">
        <v>17</v>
      </c>
      <c r="C38" s="51">
        <v>10075644826</v>
      </c>
      <c r="D38" s="52" t="s">
        <v>91</v>
      </c>
      <c r="E38" s="53">
        <v>38042</v>
      </c>
      <c r="F38" s="51" t="s">
        <v>54</v>
      </c>
      <c r="G38" s="51" t="s">
        <v>76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>
        <v>1</v>
      </c>
      <c r="U38" s="51"/>
      <c r="V38" s="51"/>
      <c r="W38" s="51"/>
      <c r="X38" s="51">
        <v>15</v>
      </c>
      <c r="Y38" s="51"/>
      <c r="Z38" s="51">
        <v>20</v>
      </c>
      <c r="AA38" s="54">
        <f t="shared" si="0"/>
        <v>-19</v>
      </c>
      <c r="AB38" s="51"/>
      <c r="AC38" s="55" t="s">
        <v>40</v>
      </c>
    </row>
    <row r="39" spans="1:31" ht="16.5" customHeight="1">
      <c r="A39" s="49">
        <v>17</v>
      </c>
      <c r="B39" s="50">
        <v>30</v>
      </c>
      <c r="C39" s="51">
        <v>10009737568</v>
      </c>
      <c r="D39" s="52" t="s">
        <v>92</v>
      </c>
      <c r="E39" s="53">
        <v>35583</v>
      </c>
      <c r="F39" s="51" t="s">
        <v>51</v>
      </c>
      <c r="G39" s="51" t="s">
        <v>93</v>
      </c>
      <c r="H39" s="51">
        <v>3</v>
      </c>
      <c r="I39" s="51"/>
      <c r="J39" s="51">
        <v>5</v>
      </c>
      <c r="K39" s="51"/>
      <c r="L39" s="51">
        <v>2</v>
      </c>
      <c r="M39" s="51">
        <v>3</v>
      </c>
      <c r="N39" s="51">
        <v>2</v>
      </c>
      <c r="O39" s="51"/>
      <c r="P39" s="51"/>
      <c r="Q39" s="51">
        <v>2</v>
      </c>
      <c r="R39" s="51"/>
      <c r="S39" s="51"/>
      <c r="T39" s="51"/>
      <c r="U39" s="51"/>
      <c r="V39" s="51"/>
      <c r="W39" s="51"/>
      <c r="X39" s="51">
        <v>20</v>
      </c>
      <c r="Y39" s="51"/>
      <c r="Z39" s="51">
        <v>40</v>
      </c>
      <c r="AA39" s="54">
        <f t="shared" si="0"/>
        <v>-23</v>
      </c>
      <c r="AB39" s="51"/>
      <c r="AC39" s="55" t="s">
        <v>40</v>
      </c>
    </row>
    <row r="40" spans="1:31" ht="16.5" customHeight="1">
      <c r="A40" s="49">
        <v>18</v>
      </c>
      <c r="B40" s="50">
        <v>3</v>
      </c>
      <c r="C40" s="51">
        <v>10034952922</v>
      </c>
      <c r="D40" s="52" t="s">
        <v>94</v>
      </c>
      <c r="E40" s="53">
        <v>36610</v>
      </c>
      <c r="F40" s="51" t="s">
        <v>51</v>
      </c>
      <c r="G40" s="51" t="s">
        <v>76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>
        <v>2</v>
      </c>
      <c r="S40" s="51">
        <v>2</v>
      </c>
      <c r="T40" s="51"/>
      <c r="U40" s="51"/>
      <c r="V40" s="51"/>
      <c r="W40" s="51"/>
      <c r="X40" s="51">
        <v>19</v>
      </c>
      <c r="Y40" s="51"/>
      <c r="Z40" s="51">
        <v>40</v>
      </c>
      <c r="AA40" s="54">
        <f t="shared" si="0"/>
        <v>-36</v>
      </c>
      <c r="AB40" s="51"/>
      <c r="AC40" s="55" t="s">
        <v>40</v>
      </c>
    </row>
    <row r="41" spans="1:31" ht="16.5" customHeight="1">
      <c r="A41" s="49">
        <v>19</v>
      </c>
      <c r="B41" s="50">
        <v>15</v>
      </c>
      <c r="C41" s="51">
        <v>10097338571</v>
      </c>
      <c r="D41" s="52" t="s">
        <v>95</v>
      </c>
      <c r="E41" s="53">
        <v>38425</v>
      </c>
      <c r="F41" s="51" t="s">
        <v>54</v>
      </c>
      <c r="G41" s="51" t="s">
        <v>76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>
        <v>8</v>
      </c>
      <c r="Y41" s="51"/>
      <c r="Z41" s="51">
        <v>40</v>
      </c>
      <c r="AA41" s="54">
        <f t="shared" si="0"/>
        <v>-40</v>
      </c>
      <c r="AB41" s="51"/>
      <c r="AC41" s="55" t="s">
        <v>40</v>
      </c>
    </row>
    <row r="42" spans="1:31" ht="16.5" customHeight="1">
      <c r="A42" s="49">
        <v>20</v>
      </c>
      <c r="B42" s="125">
        <v>122</v>
      </c>
      <c r="C42" s="51">
        <v>10015266568</v>
      </c>
      <c r="D42" s="52" t="s">
        <v>96</v>
      </c>
      <c r="E42" s="53">
        <v>36288</v>
      </c>
      <c r="F42" s="51" t="s">
        <v>54</v>
      </c>
      <c r="G42" s="51" t="s">
        <v>97</v>
      </c>
      <c r="H42" s="51">
        <v>1</v>
      </c>
      <c r="I42" s="51"/>
      <c r="J42" s="51">
        <v>2</v>
      </c>
      <c r="K42" s="51"/>
      <c r="L42" s="51"/>
      <c r="M42" s="51">
        <v>1</v>
      </c>
      <c r="N42" s="51"/>
      <c r="O42" s="51"/>
      <c r="P42" s="51"/>
      <c r="Q42" s="51">
        <v>1</v>
      </c>
      <c r="R42" s="51"/>
      <c r="S42" s="51"/>
      <c r="T42" s="51"/>
      <c r="U42" s="51"/>
      <c r="V42" s="51"/>
      <c r="W42" s="51"/>
      <c r="X42" s="51"/>
      <c r="Y42" s="51"/>
      <c r="Z42" s="51">
        <v>40</v>
      </c>
      <c r="AA42" s="54"/>
      <c r="AB42" s="51"/>
      <c r="AC42" s="55" t="s">
        <v>69</v>
      </c>
    </row>
    <row r="43" spans="1:31" ht="16.5" customHeight="1">
      <c r="A43" s="49">
        <v>21</v>
      </c>
      <c r="B43" s="50">
        <v>121</v>
      </c>
      <c r="C43" s="51">
        <v>10006886576</v>
      </c>
      <c r="D43" s="52" t="s">
        <v>98</v>
      </c>
      <c r="E43" s="53">
        <v>33764</v>
      </c>
      <c r="F43" s="51" t="s">
        <v>48</v>
      </c>
      <c r="G43" s="51" t="s">
        <v>97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>
        <v>60</v>
      </c>
      <c r="AA43" s="54"/>
      <c r="AB43" s="51"/>
      <c r="AC43" s="55" t="s">
        <v>41</v>
      </c>
    </row>
    <row r="44" spans="1:31" ht="16.5" customHeight="1">
      <c r="A44" s="49">
        <v>22</v>
      </c>
      <c r="B44" s="50">
        <v>33</v>
      </c>
      <c r="C44" s="51">
        <v>10104123420</v>
      </c>
      <c r="D44" s="52" t="s">
        <v>99</v>
      </c>
      <c r="E44" s="53">
        <v>38726</v>
      </c>
      <c r="F44" s="51" t="s">
        <v>54</v>
      </c>
      <c r="G44" s="51" t="s">
        <v>93</v>
      </c>
      <c r="H44" s="51">
        <v>2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>
        <v>60</v>
      </c>
      <c r="AA44" s="54"/>
      <c r="AB44" s="51"/>
      <c r="AC44" s="55" t="s">
        <v>41</v>
      </c>
      <c r="AE44" s="1">
        <v>33</v>
      </c>
    </row>
    <row r="45" spans="1:31" ht="16.5" customHeight="1">
      <c r="A45" s="49">
        <v>23</v>
      </c>
      <c r="B45" s="50">
        <v>120</v>
      </c>
      <c r="C45" s="51">
        <v>10101780565</v>
      </c>
      <c r="D45" s="52" t="s">
        <v>100</v>
      </c>
      <c r="E45" s="53">
        <v>38579</v>
      </c>
      <c r="F45" s="51" t="s">
        <v>57</v>
      </c>
      <c r="G45" s="51" t="s">
        <v>97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4"/>
      <c r="Y45" s="54"/>
      <c r="Z45" s="54"/>
      <c r="AA45" s="54"/>
      <c r="AB45" s="51"/>
      <c r="AC45" s="55" t="s">
        <v>68</v>
      </c>
    </row>
    <row r="46" spans="1:31" ht="16.5" customHeight="1">
      <c r="A46" s="49">
        <v>24</v>
      </c>
      <c r="B46" s="50">
        <v>118</v>
      </c>
      <c r="C46" s="51">
        <v>10005408742</v>
      </c>
      <c r="D46" s="52" t="s">
        <v>101</v>
      </c>
      <c r="E46" s="53">
        <v>32573</v>
      </c>
      <c r="F46" s="51" t="s">
        <v>51</v>
      </c>
      <c r="G46" s="51" t="s">
        <v>97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/>
      <c r="Y46" s="54"/>
      <c r="Z46" s="54"/>
      <c r="AA46" s="54"/>
      <c r="AB46" s="51"/>
      <c r="AC46" s="55" t="s">
        <v>68</v>
      </c>
    </row>
    <row r="47" spans="1:31" ht="16.5" customHeight="1">
      <c r="A47" s="49">
        <v>25</v>
      </c>
      <c r="B47" s="50">
        <v>38</v>
      </c>
      <c r="C47" s="51">
        <v>10014629604</v>
      </c>
      <c r="D47" s="52" t="s">
        <v>102</v>
      </c>
      <c r="E47" s="53">
        <v>38515</v>
      </c>
      <c r="F47" s="51" t="s">
        <v>57</v>
      </c>
      <c r="G47" s="51" t="s">
        <v>93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4"/>
      <c r="Y47" s="54"/>
      <c r="Z47" s="54"/>
      <c r="AA47" s="54"/>
      <c r="AB47" s="51"/>
      <c r="AC47" s="55" t="s">
        <v>68</v>
      </c>
    </row>
    <row r="48" spans="1:31" ht="16.5" customHeight="1">
      <c r="A48" s="49">
        <v>26</v>
      </c>
      <c r="B48" s="50">
        <v>39</v>
      </c>
      <c r="C48" s="51">
        <v>10036077112</v>
      </c>
      <c r="D48" s="52" t="s">
        <v>103</v>
      </c>
      <c r="E48" s="53">
        <v>38453</v>
      </c>
      <c r="F48" s="51" t="s">
        <v>57</v>
      </c>
      <c r="G48" s="51" t="s">
        <v>93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4"/>
      <c r="Y48" s="54"/>
      <c r="Z48" s="54"/>
      <c r="AA48" s="54"/>
      <c r="AB48" s="51"/>
      <c r="AC48" s="55" t="s">
        <v>68</v>
      </c>
    </row>
    <row r="49" spans="1:29" ht="16.5" customHeight="1">
      <c r="A49" s="49" t="s">
        <v>42</v>
      </c>
      <c r="B49" s="50">
        <v>34</v>
      </c>
      <c r="C49" s="51">
        <v>10093556278</v>
      </c>
      <c r="D49" s="52" t="s">
        <v>104</v>
      </c>
      <c r="E49" s="53">
        <v>38503</v>
      </c>
      <c r="F49" s="51" t="s">
        <v>57</v>
      </c>
      <c r="G49" s="51" t="s">
        <v>93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4"/>
      <c r="Y49" s="54"/>
      <c r="Z49" s="54"/>
      <c r="AA49" s="54"/>
      <c r="AB49" s="51"/>
      <c r="AC49" s="55" t="s">
        <v>43</v>
      </c>
    </row>
    <row r="50" spans="1:29" ht="16.5" customHeight="1" thickBot="1">
      <c r="A50" s="57" t="s">
        <v>42</v>
      </c>
      <c r="B50" s="58">
        <v>119</v>
      </c>
      <c r="C50" s="119">
        <v>10078168947</v>
      </c>
      <c r="D50" s="120" t="s">
        <v>105</v>
      </c>
      <c r="E50" s="121">
        <v>38184</v>
      </c>
      <c r="F50" s="119" t="s">
        <v>57</v>
      </c>
      <c r="G50" s="119" t="s">
        <v>76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2"/>
      <c r="Y50" s="122"/>
      <c r="Z50" s="122"/>
      <c r="AA50" s="122"/>
      <c r="AB50" s="119"/>
      <c r="AC50" s="123" t="s">
        <v>67</v>
      </c>
    </row>
    <row r="51" spans="1:29" ht="6" customHeight="1" thickTop="1" thickBot="1">
      <c r="A51" s="59"/>
      <c r="B51" s="60"/>
      <c r="C51" s="60"/>
      <c r="D51" s="61"/>
      <c r="E51" s="62"/>
      <c r="F51" s="63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  <c r="Y51" s="65"/>
      <c r="Z51" s="67"/>
      <c r="AA51" s="68"/>
      <c r="AB51" s="69"/>
      <c r="AC51" s="70"/>
    </row>
    <row r="52" spans="1:29" ht="16.5" customHeight="1" thickTop="1">
      <c r="A52" s="137" t="s">
        <v>44</v>
      </c>
      <c r="B52" s="138"/>
      <c r="C52" s="138"/>
      <c r="D52" s="138"/>
      <c r="E52" s="71"/>
      <c r="F52" s="72"/>
      <c r="G52" s="138" t="s">
        <v>45</v>
      </c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</row>
    <row r="53" spans="1:29" ht="14">
      <c r="A53" s="73" t="s">
        <v>46</v>
      </c>
      <c r="B53" s="31"/>
      <c r="C53" s="74"/>
      <c r="D53" s="31">
        <v>24</v>
      </c>
      <c r="E53" s="75"/>
      <c r="F53" s="76"/>
      <c r="G53" s="77" t="s">
        <v>47</v>
      </c>
      <c r="H53" s="78">
        <v>13</v>
      </c>
      <c r="I53" s="79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1"/>
      <c r="Y53" s="82"/>
      <c r="Z53" s="83"/>
      <c r="AA53" s="84"/>
      <c r="AB53" s="85" t="s">
        <v>48</v>
      </c>
      <c r="AC53" s="86">
        <f>COUNTIF(F23:F68,"ЗМС")</f>
        <v>1</v>
      </c>
    </row>
    <row r="54" spans="1:29" ht="14">
      <c r="A54" s="73" t="s">
        <v>49</v>
      </c>
      <c r="B54" s="31"/>
      <c r="C54" s="87"/>
      <c r="D54" s="31">
        <v>38</v>
      </c>
      <c r="E54" s="88"/>
      <c r="F54" s="89"/>
      <c r="G54" s="90" t="s">
        <v>50</v>
      </c>
      <c r="H54" s="78">
        <f>H55+H59</f>
        <v>28</v>
      </c>
      <c r="I54" s="91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Y54" s="94"/>
      <c r="Z54" s="95"/>
      <c r="AA54" s="96"/>
      <c r="AB54" s="85" t="s">
        <v>51</v>
      </c>
      <c r="AC54" s="86">
        <f>COUNTIF(F23:F68,"МСМК")</f>
        <v>11</v>
      </c>
    </row>
    <row r="55" spans="1:29" ht="14">
      <c r="A55" s="73" t="s">
        <v>52</v>
      </c>
      <c r="B55" s="31"/>
      <c r="C55" s="97"/>
      <c r="D55" s="31"/>
      <c r="E55" s="88"/>
      <c r="F55" s="89"/>
      <c r="G55" s="90" t="s">
        <v>53</v>
      </c>
      <c r="H55" s="78">
        <f>H56+H58+H57</f>
        <v>28</v>
      </c>
      <c r="I55" s="91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Y55" s="94"/>
      <c r="Z55" s="95"/>
      <c r="AA55" s="96"/>
      <c r="AB55" s="85" t="s">
        <v>54</v>
      </c>
      <c r="AC55" s="86">
        <f>COUNTIF(F23:F68,"МС")</f>
        <v>11</v>
      </c>
    </row>
    <row r="56" spans="1:29" ht="14">
      <c r="A56" s="73" t="s">
        <v>55</v>
      </c>
      <c r="B56" s="31"/>
      <c r="C56" s="97"/>
      <c r="D56" s="31"/>
      <c r="E56" s="88"/>
      <c r="F56" s="89"/>
      <c r="G56" s="90" t="s">
        <v>56</v>
      </c>
      <c r="H56" s="78">
        <f>COUNT(A23:A68)</f>
        <v>26</v>
      </c>
      <c r="I56" s="91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Y56" s="94"/>
      <c r="Z56" s="95"/>
      <c r="AA56" s="96"/>
      <c r="AB56" s="85" t="s">
        <v>57</v>
      </c>
      <c r="AC56" s="86">
        <f>COUNTIF(F23:F68,"КМС")</f>
        <v>5</v>
      </c>
    </row>
    <row r="57" spans="1:29" ht="14">
      <c r="A57" s="73"/>
      <c r="B57" s="31"/>
      <c r="C57" s="97"/>
      <c r="D57" s="31"/>
      <c r="E57" s="88"/>
      <c r="F57" s="89"/>
      <c r="G57" s="90" t="s">
        <v>58</v>
      </c>
      <c r="H57" s="78">
        <f>COUNTIF(A22:A67,"НФ")</f>
        <v>2</v>
      </c>
      <c r="I57" s="91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Y57" s="94"/>
      <c r="Z57" s="95"/>
      <c r="AA57" s="96"/>
      <c r="AB57" s="85" t="s">
        <v>59</v>
      </c>
      <c r="AC57" s="86">
        <f>COUNTIF(F23:F68,"1 СР")</f>
        <v>0</v>
      </c>
    </row>
    <row r="58" spans="1:29" ht="14">
      <c r="A58" s="73"/>
      <c r="B58" s="31"/>
      <c r="C58" s="97"/>
      <c r="D58" s="31"/>
      <c r="E58" s="88"/>
      <c r="F58" s="89"/>
      <c r="G58" s="90" t="s">
        <v>60</v>
      </c>
      <c r="H58" s="78">
        <f>COUNTIF(A23:A68,"НКВ")</f>
        <v>0</v>
      </c>
      <c r="I58" s="91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Y58" s="94"/>
      <c r="Z58" s="95"/>
      <c r="AA58" s="96"/>
      <c r="AB58" s="98" t="s">
        <v>61</v>
      </c>
      <c r="AC58" s="86">
        <f>COUNTIF(F23:F68,"2 СР")</f>
        <v>0</v>
      </c>
    </row>
    <row r="59" spans="1:29" ht="14">
      <c r="A59" s="73"/>
      <c r="B59" s="31"/>
      <c r="C59" s="31"/>
      <c r="D59" s="99"/>
      <c r="E59" s="100"/>
      <c r="F59" s="101"/>
      <c r="G59" s="90" t="s">
        <v>62</v>
      </c>
      <c r="H59" s="78">
        <f>COUNTIF(A23:A68,"НС")</f>
        <v>0</v>
      </c>
      <c r="I59" s="102"/>
      <c r="J59" s="103"/>
      <c r="K59" s="104"/>
      <c r="L59" s="104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5"/>
      <c r="Y59" s="106"/>
      <c r="Z59" s="107"/>
      <c r="AA59" s="108"/>
      <c r="AB59" s="98" t="s">
        <v>63</v>
      </c>
      <c r="AC59" s="86">
        <f>COUNTIF(F23:F68,"3 СР")</f>
        <v>0</v>
      </c>
    </row>
    <row r="60" spans="1:29" ht="14">
      <c r="A60" s="109"/>
      <c r="B60" s="2"/>
      <c r="C60" s="2"/>
      <c r="D60" s="89"/>
      <c r="E60" s="110"/>
      <c r="F60" s="89"/>
      <c r="G60" s="89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2"/>
      <c r="Y60" s="111"/>
      <c r="Z60" s="95"/>
      <c r="AA60" s="113"/>
      <c r="AB60" s="89"/>
      <c r="AC60" s="114"/>
    </row>
    <row r="61" spans="1:29" ht="16">
      <c r="A61" s="140" t="s">
        <v>64</v>
      </c>
      <c r="B61" s="141"/>
      <c r="C61" s="141"/>
      <c r="D61" s="141"/>
      <c r="E61" s="141"/>
      <c r="F61" s="141"/>
      <c r="G61" s="141" t="s">
        <v>65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 t="s">
        <v>66</v>
      </c>
      <c r="W61" s="141"/>
      <c r="X61" s="141"/>
      <c r="Y61" s="141"/>
      <c r="Z61" s="141"/>
      <c r="AA61" s="141"/>
      <c r="AB61" s="141"/>
      <c r="AC61" s="142"/>
    </row>
    <row r="62" spans="1:29" ht="5.2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5"/>
    </row>
    <row r="63" spans="1:29" ht="14">
      <c r="A63" s="115"/>
      <c r="B63" s="2"/>
      <c r="C63" s="2"/>
      <c r="D63" s="2"/>
      <c r="E63" s="117"/>
      <c r="F63" s="2"/>
      <c r="G63" s="2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2"/>
      <c r="Y63" s="111"/>
      <c r="Z63" s="111"/>
      <c r="AA63" s="2"/>
      <c r="AB63" s="2"/>
      <c r="AC63" s="116"/>
    </row>
    <row r="64" spans="1:29" ht="14">
      <c r="A64" s="115"/>
      <c r="B64" s="2"/>
      <c r="C64" s="2"/>
      <c r="D64" s="2"/>
      <c r="E64" s="117"/>
      <c r="F64" s="2"/>
      <c r="G64" s="2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2"/>
      <c r="Y64" s="111"/>
      <c r="Z64" s="111"/>
      <c r="AA64" s="2"/>
      <c r="AB64" s="2"/>
      <c r="AC64" s="116"/>
    </row>
    <row r="65" spans="1:29" ht="14">
      <c r="A65" s="115"/>
      <c r="B65" s="2"/>
      <c r="C65" s="2"/>
      <c r="D65" s="2"/>
      <c r="E65" s="117"/>
      <c r="F65" s="2"/>
      <c r="G65" s="2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2"/>
      <c r="Y65" s="111"/>
      <c r="Z65" s="111"/>
      <c r="AA65" s="2"/>
      <c r="AB65" s="2"/>
      <c r="AC65" s="116"/>
    </row>
    <row r="66" spans="1:29" ht="14">
      <c r="A66" s="115"/>
      <c r="B66" s="2"/>
      <c r="C66" s="2"/>
      <c r="D66" s="2"/>
      <c r="E66" s="117"/>
      <c r="F66" s="2"/>
      <c r="G66" s="2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2"/>
      <c r="Y66" s="111"/>
      <c r="Z66" s="95"/>
      <c r="AA66" s="113"/>
      <c r="AB66" s="89"/>
      <c r="AC66" s="116"/>
    </row>
    <row r="67" spans="1:29" ht="17" thickBot="1">
      <c r="A67" s="126" t="str">
        <f>G17</f>
        <v>Соловьев Г.Н. (ВК, Санкт-Петербург)</v>
      </c>
      <c r="B67" s="127"/>
      <c r="C67" s="127"/>
      <c r="D67" s="127"/>
      <c r="E67" s="127"/>
      <c r="F67" s="127"/>
      <c r="G67" s="127" t="str">
        <f>G18</f>
        <v>Ярышева О.Ю. (ВК, Москва)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 t="str">
        <f>G19</f>
        <v>Михайлова И.Н. (ВК, Санкт-Петербург)</v>
      </c>
      <c r="W67" s="127"/>
      <c r="X67" s="127"/>
      <c r="Y67" s="127"/>
      <c r="Z67" s="127"/>
      <c r="AA67" s="127"/>
      <c r="AB67" s="127"/>
      <c r="AC67" s="128"/>
    </row>
    <row r="68" spans="1:29" ht="14" thickTop="1"/>
  </sheetData>
  <autoFilter ref="B21:AC44" xr:uid="{00000000-0009-0000-0000-000008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3" showButton="0"/>
    <sortState xmlns:xlrd2="http://schemas.microsoft.com/office/spreadsheetml/2017/richdata2" ref="B24:AC53">
      <sortCondition descending="1" ref="AA21:AA46"/>
    </sortState>
  </autoFilter>
  <mergeCells count="42">
    <mergeCell ref="A1:AC1"/>
    <mergeCell ref="A2:AC2"/>
    <mergeCell ref="A3:AC3"/>
    <mergeCell ref="A4:AC4"/>
    <mergeCell ref="A5:AC5"/>
    <mergeCell ref="A12:AC12"/>
    <mergeCell ref="A13:D13"/>
    <mergeCell ref="A14:D14"/>
    <mergeCell ref="A15:G15"/>
    <mergeCell ref="A6:AC6"/>
    <mergeCell ref="A7:AC7"/>
    <mergeCell ref="A8:AC8"/>
    <mergeCell ref="A9:AC9"/>
    <mergeCell ref="A10:AC10"/>
    <mergeCell ref="A11:AC11"/>
    <mergeCell ref="H15:AC15"/>
    <mergeCell ref="H16:AC16"/>
    <mergeCell ref="H18:AC18"/>
    <mergeCell ref="A21:A22"/>
    <mergeCell ref="B21:B22"/>
    <mergeCell ref="C21:C22"/>
    <mergeCell ref="D21:D22"/>
    <mergeCell ref="E21:E22"/>
    <mergeCell ref="F21:F22"/>
    <mergeCell ref="G21:G22"/>
    <mergeCell ref="H17:AC17"/>
    <mergeCell ref="H21:W21"/>
    <mergeCell ref="X21:X22"/>
    <mergeCell ref="A67:F67"/>
    <mergeCell ref="G67:U67"/>
    <mergeCell ref="V67:AC67"/>
    <mergeCell ref="Y21:Z21"/>
    <mergeCell ref="AA21:AA22"/>
    <mergeCell ref="AB21:AB22"/>
    <mergeCell ref="AC21:AC22"/>
    <mergeCell ref="A52:D52"/>
    <mergeCell ref="G52:AC52"/>
    <mergeCell ref="A61:F61"/>
    <mergeCell ref="G61:U61"/>
    <mergeCell ref="V61:AC61"/>
    <mergeCell ref="A62:E62"/>
    <mergeCell ref="F62:AC62"/>
  </mergeCells>
  <conditionalFormatting sqref="I56:W58 I59:J59 G56:G59 M59:W59">
    <cfRule type="duplicateValues" dxfId="1" priority="1"/>
  </conditionalFormatting>
  <printOptions horizontalCentered="1"/>
  <pageMargins left="0.31496062992125984" right="0" top="0.19685039370078741" bottom="0" header="0" footer="0.31496062992125984"/>
  <pageSetup paperSize="9" scale="5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45F58-9EF4-BB44-899E-69F06EDC2FBB}">
  <sheetPr>
    <tabColor theme="5"/>
    <pageSetUpPr fitToPage="1"/>
  </sheetPr>
  <dimension ref="A1:W57"/>
  <sheetViews>
    <sheetView topLeftCell="F1" zoomScale="114" zoomScaleNormal="91" zoomScaleSheetLayoutView="100" zoomScalePageLayoutView="50" workbookViewId="0">
      <selection activeCell="W14" sqref="W14"/>
    </sheetView>
  </sheetViews>
  <sheetFormatPr baseColWidth="10" defaultColWidth="8.83203125" defaultRowHeight="13"/>
  <cols>
    <col min="1" max="1" width="7.5" style="1" customWidth="1"/>
    <col min="2" max="2" width="7.83203125" style="1" customWidth="1"/>
    <col min="3" max="3" width="13.33203125" style="1" customWidth="1"/>
    <col min="4" max="4" width="22.6640625" style="1" customWidth="1"/>
    <col min="5" max="5" width="11.1640625" style="118" customWidth="1"/>
    <col min="6" max="6" width="8.83203125" style="1"/>
    <col min="7" max="7" width="21.6640625" style="1" customWidth="1"/>
    <col min="8" max="17" width="5.6640625" style="1" customWidth="1"/>
    <col min="18" max="18" width="10.33203125" style="93" customWidth="1"/>
    <col min="19" max="20" width="9.33203125" style="1" customWidth="1"/>
    <col min="21" max="21" width="8.1640625" style="1" customWidth="1"/>
    <col min="22" max="22" width="11.5" style="1" customWidth="1"/>
    <col min="23" max="23" width="19.83203125" style="1" customWidth="1"/>
    <col min="24" max="16384" width="8.83203125" style="1"/>
  </cols>
  <sheetData>
    <row r="1" spans="1:23" ht="2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3" ht="4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1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5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0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</row>
    <row r="6" spans="1:23" ht="22.5" customHeight="1">
      <c r="A6" s="170" t="s">
        <v>72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21">
      <c r="A7" s="171" t="s">
        <v>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3" ht="8.25" customHeight="1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</row>
    <row r="9" spans="1:23" ht="15.75" customHeight="1" thickTop="1">
      <c r="A9" s="173" t="s">
        <v>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5"/>
    </row>
    <row r="10" spans="1:23" ht="15.75" customHeight="1">
      <c r="A10" s="176" t="s">
        <v>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</row>
    <row r="11" spans="1:23" ht="15.75" customHeight="1">
      <c r="A11" s="179" t="s">
        <v>74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1"/>
    </row>
    <row r="12" spans="1:23" ht="8.25" customHeight="1">
      <c r="A12" s="160" t="s">
        <v>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</row>
    <row r="13" spans="1:23" ht="16">
      <c r="A13" s="163" t="s">
        <v>6</v>
      </c>
      <c r="B13" s="164"/>
      <c r="C13" s="164"/>
      <c r="D13" s="164"/>
      <c r="E13" s="3"/>
      <c r="F13" s="4"/>
      <c r="G13" s="5" t="s">
        <v>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6"/>
      <c r="T13" s="8"/>
      <c r="U13" s="9"/>
      <c r="V13" s="10"/>
      <c r="W13" s="11" t="s">
        <v>8</v>
      </c>
    </row>
    <row r="14" spans="1:23" ht="16">
      <c r="A14" s="165" t="s">
        <v>9</v>
      </c>
      <c r="B14" s="166"/>
      <c r="C14" s="166"/>
      <c r="D14" s="166"/>
      <c r="E14" s="12"/>
      <c r="F14" s="13"/>
      <c r="G14" s="14" t="s">
        <v>10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5"/>
      <c r="T14" s="17"/>
      <c r="U14" s="18"/>
      <c r="V14" s="19"/>
      <c r="W14" s="20" t="s">
        <v>126</v>
      </c>
    </row>
    <row r="15" spans="1:23" ht="15">
      <c r="A15" s="167" t="s">
        <v>11</v>
      </c>
      <c r="B15" s="168"/>
      <c r="C15" s="168"/>
      <c r="D15" s="168"/>
      <c r="E15" s="168"/>
      <c r="F15" s="168"/>
      <c r="G15" s="169"/>
      <c r="H15" s="182" t="s">
        <v>12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4"/>
    </row>
    <row r="16" spans="1:23" ht="15">
      <c r="A16" s="21" t="s">
        <v>13</v>
      </c>
      <c r="B16" s="22"/>
      <c r="C16" s="22"/>
      <c r="D16" s="23"/>
      <c r="E16" s="24" t="s">
        <v>5</v>
      </c>
      <c r="F16" s="23"/>
      <c r="G16" s="25"/>
      <c r="H16" s="146" t="s">
        <v>14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</row>
    <row r="17" spans="1:23" ht="15">
      <c r="A17" s="21" t="s">
        <v>15</v>
      </c>
      <c r="B17" s="22"/>
      <c r="C17" s="22"/>
      <c r="D17" s="25"/>
      <c r="E17" s="28"/>
      <c r="F17" s="23"/>
      <c r="G17" s="29" t="s">
        <v>16</v>
      </c>
      <c r="H17" s="146" t="s">
        <v>17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/>
    </row>
    <row r="18" spans="1:23" ht="15">
      <c r="A18" s="21" t="s">
        <v>18</v>
      </c>
      <c r="B18" s="22"/>
      <c r="C18" s="22"/>
      <c r="D18" s="25"/>
      <c r="E18" s="28"/>
      <c r="F18" s="23"/>
      <c r="G18" s="29" t="s">
        <v>19</v>
      </c>
      <c r="H18" s="146" t="s">
        <v>20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</row>
    <row r="19" spans="1:23" ht="17" thickBot="1">
      <c r="A19" s="21" t="s">
        <v>21</v>
      </c>
      <c r="B19" s="30"/>
      <c r="C19" s="30"/>
      <c r="D19" s="31"/>
      <c r="E19" s="32"/>
      <c r="F19" s="31"/>
      <c r="G19" s="29" t="s">
        <v>22</v>
      </c>
      <c r="H19" s="26" t="s">
        <v>23</v>
      </c>
      <c r="I19" s="27"/>
      <c r="J19" s="27"/>
      <c r="K19" s="27"/>
      <c r="L19" s="27"/>
      <c r="M19" s="27"/>
      <c r="N19" s="27"/>
      <c r="O19" s="27"/>
      <c r="P19" s="27"/>
      <c r="Q19" s="27"/>
      <c r="R19" s="33"/>
      <c r="S19" s="27"/>
      <c r="T19" s="34"/>
      <c r="U19" s="35">
        <v>25</v>
      </c>
      <c r="W19" s="36" t="s">
        <v>24</v>
      </c>
    </row>
    <row r="20" spans="1:23" ht="7.5" customHeight="1" thickTop="1" thickBot="1">
      <c r="A20" s="37"/>
      <c r="B20" s="38"/>
      <c r="C20" s="38"/>
      <c r="D20" s="39"/>
      <c r="E20" s="40"/>
      <c r="F20" s="39"/>
      <c r="G20" s="3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3"/>
      <c r="U20" s="44"/>
      <c r="V20" s="39"/>
      <c r="W20" s="45"/>
    </row>
    <row r="21" spans="1:23" s="46" customFormat="1" ht="15" thickTop="1">
      <c r="A21" s="149" t="s">
        <v>25</v>
      </c>
      <c r="B21" s="151" t="s">
        <v>26</v>
      </c>
      <c r="C21" s="151" t="s">
        <v>27</v>
      </c>
      <c r="D21" s="151" t="s">
        <v>28</v>
      </c>
      <c r="E21" s="153" t="s">
        <v>29</v>
      </c>
      <c r="F21" s="151" t="s">
        <v>30</v>
      </c>
      <c r="G21" s="151" t="s">
        <v>31</v>
      </c>
      <c r="H21" s="155" t="s">
        <v>32</v>
      </c>
      <c r="I21" s="156"/>
      <c r="J21" s="156"/>
      <c r="K21" s="156"/>
      <c r="L21" s="156"/>
      <c r="M21" s="156"/>
      <c r="N21" s="156"/>
      <c r="O21" s="156"/>
      <c r="P21" s="156"/>
      <c r="Q21" s="157"/>
      <c r="R21" s="158" t="s">
        <v>33</v>
      </c>
      <c r="S21" s="129" t="s">
        <v>34</v>
      </c>
      <c r="T21" s="130"/>
      <c r="U21" s="131" t="s">
        <v>35</v>
      </c>
      <c r="V21" s="133" t="s">
        <v>36</v>
      </c>
      <c r="W21" s="135" t="s">
        <v>37</v>
      </c>
    </row>
    <row r="22" spans="1:23" s="46" customFormat="1" ht="15">
      <c r="A22" s="150"/>
      <c r="B22" s="152"/>
      <c r="C22" s="152"/>
      <c r="D22" s="152"/>
      <c r="E22" s="154"/>
      <c r="F22" s="152"/>
      <c r="G22" s="152"/>
      <c r="H22" s="47">
        <v>1</v>
      </c>
      <c r="I22" s="47">
        <v>2</v>
      </c>
      <c r="J22" s="47">
        <v>3</v>
      </c>
      <c r="K22" s="47">
        <v>4</v>
      </c>
      <c r="L22" s="47">
        <v>5</v>
      </c>
      <c r="M22" s="47">
        <v>6</v>
      </c>
      <c r="N22" s="47">
        <v>7</v>
      </c>
      <c r="O22" s="47">
        <v>8</v>
      </c>
      <c r="P22" s="47">
        <v>9</v>
      </c>
      <c r="Q22" s="47">
        <v>10</v>
      </c>
      <c r="R22" s="159"/>
      <c r="S22" s="48" t="s">
        <v>38</v>
      </c>
      <c r="T22" s="48" t="s">
        <v>39</v>
      </c>
      <c r="U22" s="132"/>
      <c r="V22" s="134"/>
      <c r="W22" s="136"/>
    </row>
    <row r="23" spans="1:23" ht="16.5" customHeight="1">
      <c r="A23" s="49">
        <v>1</v>
      </c>
      <c r="B23" s="125">
        <v>40</v>
      </c>
      <c r="C23" s="51">
        <v>10054263400</v>
      </c>
      <c r="D23" s="52" t="s">
        <v>106</v>
      </c>
      <c r="E23" s="53">
        <v>37941</v>
      </c>
      <c r="F23" s="51" t="s">
        <v>51</v>
      </c>
      <c r="G23" s="51" t="s">
        <v>76</v>
      </c>
      <c r="H23" s="51"/>
      <c r="I23" s="51"/>
      <c r="J23" s="51"/>
      <c r="K23" s="51">
        <v>2</v>
      </c>
      <c r="L23" s="51"/>
      <c r="M23" s="51"/>
      <c r="N23" s="51"/>
      <c r="O23" s="51"/>
      <c r="P23" s="51">
        <v>3</v>
      </c>
      <c r="Q23" s="51"/>
      <c r="R23" s="51">
        <v>10</v>
      </c>
      <c r="S23" s="54">
        <v>40</v>
      </c>
      <c r="T23" s="54"/>
      <c r="U23" s="54">
        <f t="shared" ref="U23:U38" si="0">SUM(H23:Q23,S23)-T23</f>
        <v>45</v>
      </c>
      <c r="V23" s="51"/>
      <c r="W23" s="55" t="s">
        <v>40</v>
      </c>
    </row>
    <row r="24" spans="1:23" ht="16.5" customHeight="1">
      <c r="A24" s="49">
        <v>2</v>
      </c>
      <c r="B24" s="125">
        <v>31</v>
      </c>
      <c r="C24" s="51">
        <v>10007739974</v>
      </c>
      <c r="D24" s="52" t="s">
        <v>107</v>
      </c>
      <c r="E24" s="53">
        <v>34445</v>
      </c>
      <c r="F24" s="51" t="s">
        <v>48</v>
      </c>
      <c r="G24" s="51" t="s">
        <v>93</v>
      </c>
      <c r="H24" s="51"/>
      <c r="I24" s="51"/>
      <c r="J24" s="51"/>
      <c r="K24" s="51">
        <v>5</v>
      </c>
      <c r="L24" s="51">
        <v>1</v>
      </c>
      <c r="M24" s="51"/>
      <c r="N24" s="51">
        <v>2</v>
      </c>
      <c r="O24" s="51">
        <v>2</v>
      </c>
      <c r="P24" s="51"/>
      <c r="Q24" s="51">
        <v>4</v>
      </c>
      <c r="R24" s="51">
        <v>3</v>
      </c>
      <c r="S24" s="54">
        <v>20</v>
      </c>
      <c r="T24" s="54"/>
      <c r="U24" s="54">
        <f t="shared" si="0"/>
        <v>34</v>
      </c>
      <c r="V24" s="51"/>
      <c r="W24" s="55" t="s">
        <v>40</v>
      </c>
    </row>
    <row r="25" spans="1:23" ht="16.5" customHeight="1">
      <c r="A25" s="49">
        <v>3</v>
      </c>
      <c r="B25" s="125">
        <v>80</v>
      </c>
      <c r="C25" s="51">
        <v>10036076809</v>
      </c>
      <c r="D25" s="52" t="s">
        <v>108</v>
      </c>
      <c r="E25" s="53">
        <v>37700</v>
      </c>
      <c r="F25" s="51" t="s">
        <v>51</v>
      </c>
      <c r="G25" s="51" t="s">
        <v>93</v>
      </c>
      <c r="H25" s="51"/>
      <c r="I25" s="51"/>
      <c r="J25" s="51">
        <v>2</v>
      </c>
      <c r="K25" s="51"/>
      <c r="L25" s="51"/>
      <c r="M25" s="51"/>
      <c r="N25" s="51"/>
      <c r="O25" s="51"/>
      <c r="P25" s="51">
        <v>5</v>
      </c>
      <c r="Q25" s="51"/>
      <c r="R25" s="51">
        <v>8</v>
      </c>
      <c r="S25" s="54">
        <v>20</v>
      </c>
      <c r="T25" s="54"/>
      <c r="U25" s="54">
        <f t="shared" si="0"/>
        <v>27</v>
      </c>
      <c r="V25" s="51"/>
      <c r="W25" s="55" t="s">
        <v>40</v>
      </c>
    </row>
    <row r="26" spans="1:23" ht="16.5" customHeight="1">
      <c r="A26" s="49">
        <v>4</v>
      </c>
      <c r="B26" s="125">
        <v>41</v>
      </c>
      <c r="C26" s="51">
        <v>10049916685</v>
      </c>
      <c r="D26" s="52" t="s">
        <v>109</v>
      </c>
      <c r="E26" s="53">
        <v>37678</v>
      </c>
      <c r="F26" s="51" t="s">
        <v>51</v>
      </c>
      <c r="G26" s="51" t="s">
        <v>76</v>
      </c>
      <c r="H26" s="51">
        <v>3</v>
      </c>
      <c r="I26" s="51"/>
      <c r="J26" s="51">
        <v>3</v>
      </c>
      <c r="K26" s="51"/>
      <c r="L26" s="51">
        <v>2</v>
      </c>
      <c r="M26" s="51"/>
      <c r="N26" s="51"/>
      <c r="O26" s="51"/>
      <c r="P26" s="51"/>
      <c r="Q26" s="51">
        <v>10</v>
      </c>
      <c r="R26" s="51">
        <v>1</v>
      </c>
      <c r="S26" s="54"/>
      <c r="T26" s="54"/>
      <c r="U26" s="54">
        <f t="shared" si="0"/>
        <v>18</v>
      </c>
      <c r="V26" s="51"/>
      <c r="W26" s="55" t="s">
        <v>40</v>
      </c>
    </row>
    <row r="27" spans="1:23" ht="16.5" customHeight="1">
      <c r="A27" s="49">
        <v>5</v>
      </c>
      <c r="B27" s="125">
        <v>32</v>
      </c>
      <c r="C27" s="51">
        <v>10007498585</v>
      </c>
      <c r="D27" s="52" t="s">
        <v>110</v>
      </c>
      <c r="E27" s="53">
        <v>34246</v>
      </c>
      <c r="F27" s="51" t="s">
        <v>51</v>
      </c>
      <c r="G27" s="51" t="s">
        <v>93</v>
      </c>
      <c r="H27" s="51">
        <v>1</v>
      </c>
      <c r="I27" s="51">
        <v>1</v>
      </c>
      <c r="J27" s="51"/>
      <c r="K27" s="51"/>
      <c r="L27" s="51"/>
      <c r="M27" s="51"/>
      <c r="N27" s="51">
        <v>5</v>
      </c>
      <c r="O27" s="51">
        <v>3</v>
      </c>
      <c r="P27" s="51">
        <v>1</v>
      </c>
      <c r="Q27" s="51">
        <v>6</v>
      </c>
      <c r="R27" s="51">
        <v>2</v>
      </c>
      <c r="S27" s="54"/>
      <c r="T27" s="54"/>
      <c r="U27" s="54">
        <f t="shared" si="0"/>
        <v>17</v>
      </c>
      <c r="V27" s="51"/>
      <c r="W27" s="55" t="s">
        <v>40</v>
      </c>
    </row>
    <row r="28" spans="1:23" ht="16.5" customHeight="1">
      <c r="A28" s="49">
        <v>6</v>
      </c>
      <c r="B28" s="125">
        <v>77</v>
      </c>
      <c r="C28" s="51">
        <v>10091966589</v>
      </c>
      <c r="D28" s="52" t="s">
        <v>111</v>
      </c>
      <c r="E28" s="53">
        <v>36294</v>
      </c>
      <c r="F28" s="51" t="s">
        <v>54</v>
      </c>
      <c r="G28" s="51" t="s">
        <v>93</v>
      </c>
      <c r="H28" s="51">
        <v>2</v>
      </c>
      <c r="I28" s="51">
        <v>2</v>
      </c>
      <c r="J28" s="51"/>
      <c r="K28" s="51"/>
      <c r="L28" s="51">
        <v>3</v>
      </c>
      <c r="M28" s="51">
        <v>1</v>
      </c>
      <c r="N28" s="51">
        <v>3</v>
      </c>
      <c r="O28" s="51"/>
      <c r="P28" s="51">
        <v>2</v>
      </c>
      <c r="Q28" s="51"/>
      <c r="R28" s="51">
        <v>7</v>
      </c>
      <c r="S28" s="54"/>
      <c r="T28" s="54"/>
      <c r="U28" s="54">
        <f t="shared" si="0"/>
        <v>13</v>
      </c>
      <c r="V28" s="51"/>
      <c r="W28" s="55" t="s">
        <v>40</v>
      </c>
    </row>
    <row r="29" spans="1:23" ht="16.5" customHeight="1">
      <c r="A29" s="49">
        <v>7</v>
      </c>
      <c r="B29" s="125">
        <v>82</v>
      </c>
      <c r="C29" s="51">
        <v>10009721505</v>
      </c>
      <c r="D29" s="52" t="s">
        <v>112</v>
      </c>
      <c r="E29" s="53">
        <v>35616</v>
      </c>
      <c r="F29" s="51" t="s">
        <v>54</v>
      </c>
      <c r="G29" s="51" t="s">
        <v>93</v>
      </c>
      <c r="H29" s="51"/>
      <c r="I29" s="51"/>
      <c r="J29" s="51">
        <v>5</v>
      </c>
      <c r="K29" s="51">
        <v>1</v>
      </c>
      <c r="L29" s="51"/>
      <c r="M29" s="51">
        <v>2</v>
      </c>
      <c r="N29" s="51"/>
      <c r="O29" s="51"/>
      <c r="P29" s="51"/>
      <c r="Q29" s="51"/>
      <c r="R29" s="51">
        <v>9</v>
      </c>
      <c r="S29" s="54"/>
      <c r="T29" s="54"/>
      <c r="U29" s="54">
        <f t="shared" si="0"/>
        <v>8</v>
      </c>
      <c r="V29" s="51"/>
      <c r="W29" s="55" t="s">
        <v>40</v>
      </c>
    </row>
    <row r="30" spans="1:23" ht="16.5" customHeight="1">
      <c r="A30" s="49">
        <v>8</v>
      </c>
      <c r="B30" s="125">
        <v>83</v>
      </c>
      <c r="C30" s="51">
        <v>10009183557</v>
      </c>
      <c r="D30" s="52" t="s">
        <v>113</v>
      </c>
      <c r="E30" s="53">
        <v>35346</v>
      </c>
      <c r="F30" s="51" t="s">
        <v>51</v>
      </c>
      <c r="G30" s="51" t="s">
        <v>93</v>
      </c>
      <c r="H30" s="51"/>
      <c r="I30" s="51"/>
      <c r="J30" s="51"/>
      <c r="K30" s="51"/>
      <c r="L30" s="51"/>
      <c r="M30" s="51">
        <v>5</v>
      </c>
      <c r="N30" s="51"/>
      <c r="O30" s="51"/>
      <c r="P30" s="51"/>
      <c r="Q30" s="51"/>
      <c r="R30" s="51">
        <v>15</v>
      </c>
      <c r="S30" s="54"/>
      <c r="T30" s="54"/>
      <c r="U30" s="54">
        <f t="shared" si="0"/>
        <v>5</v>
      </c>
      <c r="V30" s="51"/>
      <c r="W30" s="55" t="s">
        <v>40</v>
      </c>
    </row>
    <row r="31" spans="1:23" ht="16.5" customHeight="1">
      <c r="A31" s="49">
        <v>9</v>
      </c>
      <c r="B31" s="125">
        <v>42</v>
      </c>
      <c r="C31" s="51">
        <v>10094559422</v>
      </c>
      <c r="D31" s="52" t="s">
        <v>114</v>
      </c>
      <c r="E31" s="53">
        <v>38505</v>
      </c>
      <c r="F31" s="51" t="s">
        <v>54</v>
      </c>
      <c r="G31" s="51" t="s">
        <v>76</v>
      </c>
      <c r="H31" s="51"/>
      <c r="I31" s="51">
        <v>3</v>
      </c>
      <c r="J31" s="51"/>
      <c r="K31" s="51"/>
      <c r="L31" s="51"/>
      <c r="M31" s="51"/>
      <c r="N31" s="51"/>
      <c r="O31" s="51"/>
      <c r="P31" s="51"/>
      <c r="Q31" s="51"/>
      <c r="R31" s="51">
        <v>11</v>
      </c>
      <c r="S31" s="54"/>
      <c r="T31" s="54"/>
      <c r="U31" s="54">
        <f t="shared" si="0"/>
        <v>3</v>
      </c>
      <c r="V31" s="51"/>
      <c r="W31" s="55" t="s">
        <v>40</v>
      </c>
    </row>
    <row r="32" spans="1:23" ht="16.5" customHeight="1">
      <c r="A32" s="49">
        <v>10</v>
      </c>
      <c r="B32" s="125">
        <v>29</v>
      </c>
      <c r="C32" s="51">
        <v>10015328913</v>
      </c>
      <c r="D32" s="52" t="s">
        <v>115</v>
      </c>
      <c r="E32" s="53">
        <v>36876</v>
      </c>
      <c r="F32" s="51" t="s">
        <v>54</v>
      </c>
      <c r="G32" s="51" t="s">
        <v>116</v>
      </c>
      <c r="H32" s="51"/>
      <c r="I32" s="51"/>
      <c r="J32" s="51">
        <v>1</v>
      </c>
      <c r="K32" s="51"/>
      <c r="L32" s="51"/>
      <c r="M32" s="51"/>
      <c r="N32" s="51"/>
      <c r="O32" s="51"/>
      <c r="P32" s="51"/>
      <c r="Q32" s="51"/>
      <c r="R32" s="51">
        <v>14</v>
      </c>
      <c r="S32" s="54"/>
      <c r="T32" s="54"/>
      <c r="U32" s="54">
        <f t="shared" si="0"/>
        <v>1</v>
      </c>
      <c r="V32" s="51"/>
      <c r="W32" s="55" t="s">
        <v>40</v>
      </c>
    </row>
    <row r="33" spans="1:23" ht="17.25" customHeight="1">
      <c r="A33" s="49">
        <v>11</v>
      </c>
      <c r="B33" s="125">
        <v>88</v>
      </c>
      <c r="C33" s="51">
        <v>10007740277</v>
      </c>
      <c r="D33" s="52" t="s">
        <v>117</v>
      </c>
      <c r="E33" s="53">
        <v>34840</v>
      </c>
      <c r="F33" s="51" t="s">
        <v>51</v>
      </c>
      <c r="G33" s="51" t="s">
        <v>118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5</v>
      </c>
      <c r="S33" s="54"/>
      <c r="T33" s="54"/>
      <c r="U33" s="54">
        <f t="shared" si="0"/>
        <v>0</v>
      </c>
      <c r="V33" s="51"/>
      <c r="W33" s="55" t="s">
        <v>40</v>
      </c>
    </row>
    <row r="34" spans="1:23" ht="16.5" customHeight="1">
      <c r="A34" s="49">
        <v>12</v>
      </c>
      <c r="B34" s="125">
        <v>116</v>
      </c>
      <c r="C34" s="51">
        <v>10036017494</v>
      </c>
      <c r="D34" s="52" t="s">
        <v>119</v>
      </c>
      <c r="E34" s="53">
        <v>37057</v>
      </c>
      <c r="F34" s="51" t="s">
        <v>54</v>
      </c>
      <c r="G34" s="51" t="s">
        <v>97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v>12</v>
      </c>
      <c r="S34" s="54"/>
      <c r="T34" s="54"/>
      <c r="U34" s="54">
        <f t="shared" si="0"/>
        <v>0</v>
      </c>
      <c r="V34" s="51"/>
      <c r="W34" s="55" t="s">
        <v>40</v>
      </c>
    </row>
    <row r="35" spans="1:23" ht="16.5" customHeight="1">
      <c r="A35" s="49">
        <v>13</v>
      </c>
      <c r="B35" s="125">
        <v>112</v>
      </c>
      <c r="C35" s="51">
        <v>10088344146</v>
      </c>
      <c r="D35" s="52" t="s">
        <v>120</v>
      </c>
      <c r="E35" s="53">
        <v>38624</v>
      </c>
      <c r="F35" s="51" t="s">
        <v>54</v>
      </c>
      <c r="G35" s="51" t="s">
        <v>76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13</v>
      </c>
      <c r="S35" s="54"/>
      <c r="T35" s="54"/>
      <c r="U35" s="54">
        <f t="shared" si="0"/>
        <v>0</v>
      </c>
      <c r="V35" s="51"/>
      <c r="W35" s="55" t="s">
        <v>40</v>
      </c>
    </row>
    <row r="36" spans="1:23" ht="16.5" customHeight="1">
      <c r="A36" s="49">
        <v>14</v>
      </c>
      <c r="B36" s="50">
        <v>76</v>
      </c>
      <c r="C36" s="51">
        <v>10007498585</v>
      </c>
      <c r="D36" s="52" t="s">
        <v>121</v>
      </c>
      <c r="E36" s="53">
        <v>39346</v>
      </c>
      <c r="F36" s="51" t="s">
        <v>54</v>
      </c>
      <c r="G36" s="51" t="s">
        <v>93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v>18</v>
      </c>
      <c r="S36" s="54"/>
      <c r="T36" s="54"/>
      <c r="U36" s="54">
        <f t="shared" si="0"/>
        <v>0</v>
      </c>
      <c r="V36" s="51"/>
      <c r="W36" s="55" t="s">
        <v>40</v>
      </c>
    </row>
    <row r="37" spans="1:23" ht="16.5" customHeight="1">
      <c r="A37" s="49">
        <v>15</v>
      </c>
      <c r="B37" s="125">
        <v>117</v>
      </c>
      <c r="C37" s="51">
        <v>10091170179</v>
      </c>
      <c r="D37" s="52" t="s">
        <v>122</v>
      </c>
      <c r="E37" s="53">
        <v>38712</v>
      </c>
      <c r="F37" s="51" t="s">
        <v>54</v>
      </c>
      <c r="G37" s="51" t="s">
        <v>97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>
        <v>6</v>
      </c>
      <c r="S37" s="54"/>
      <c r="T37" s="54">
        <v>20</v>
      </c>
      <c r="U37" s="54">
        <f t="shared" si="0"/>
        <v>-20</v>
      </c>
      <c r="V37" s="51"/>
      <c r="W37" s="55" t="s">
        <v>40</v>
      </c>
    </row>
    <row r="38" spans="1:23" ht="16.5" customHeight="1">
      <c r="A38" s="49">
        <v>16</v>
      </c>
      <c r="B38" s="50">
        <v>75</v>
      </c>
      <c r="C38" s="51">
        <v>10094255385</v>
      </c>
      <c r="D38" s="52" t="s">
        <v>123</v>
      </c>
      <c r="E38" s="53">
        <v>39316</v>
      </c>
      <c r="F38" s="51" t="s">
        <v>54</v>
      </c>
      <c r="G38" s="51" t="s">
        <v>93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>
        <v>17</v>
      </c>
      <c r="S38" s="54"/>
      <c r="T38" s="54">
        <v>20</v>
      </c>
      <c r="U38" s="54">
        <f t="shared" si="0"/>
        <v>-20</v>
      </c>
      <c r="V38" s="51"/>
      <c r="W38" s="55" t="s">
        <v>40</v>
      </c>
    </row>
    <row r="39" spans="1:23" ht="16.5" customHeight="1" thickBot="1">
      <c r="A39" s="49" t="s">
        <v>42</v>
      </c>
      <c r="B39" s="50">
        <v>89</v>
      </c>
      <c r="C39" s="51">
        <v>10101387010</v>
      </c>
      <c r="D39" s="52" t="s">
        <v>124</v>
      </c>
      <c r="E39" s="53">
        <v>38387</v>
      </c>
      <c r="F39" s="51" t="s">
        <v>54</v>
      </c>
      <c r="G39" s="51" t="s">
        <v>125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4"/>
      <c r="T39" s="54"/>
      <c r="U39" s="54"/>
      <c r="V39" s="51"/>
      <c r="W39" s="55" t="s">
        <v>73</v>
      </c>
    </row>
    <row r="40" spans="1:23" ht="6" customHeight="1" thickTop="1" thickBot="1">
      <c r="A40" s="59"/>
      <c r="B40" s="60"/>
      <c r="C40" s="60"/>
      <c r="D40" s="61"/>
      <c r="E40" s="62"/>
      <c r="F40" s="63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6"/>
      <c r="S40" s="65"/>
      <c r="T40" s="67"/>
      <c r="U40" s="68"/>
      <c r="V40" s="69"/>
      <c r="W40" s="70"/>
    </row>
    <row r="41" spans="1:23" ht="12" customHeight="1" thickTop="1">
      <c r="A41" s="137" t="s">
        <v>44</v>
      </c>
      <c r="B41" s="138"/>
      <c r="C41" s="138"/>
      <c r="D41" s="138"/>
      <c r="E41" s="71"/>
      <c r="F41" s="72"/>
      <c r="G41" s="138" t="s">
        <v>45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9"/>
    </row>
    <row r="42" spans="1:23" ht="12" customHeight="1">
      <c r="A42" s="73" t="s">
        <v>46</v>
      </c>
      <c r="B42" s="31"/>
      <c r="C42" s="74"/>
      <c r="D42" s="31">
        <v>24</v>
      </c>
      <c r="E42" s="75"/>
      <c r="F42" s="76"/>
      <c r="G42" s="77" t="s">
        <v>47</v>
      </c>
      <c r="H42" s="78">
        <v>5</v>
      </c>
      <c r="I42" s="79"/>
      <c r="J42" s="80"/>
      <c r="K42" s="80"/>
      <c r="L42" s="80"/>
      <c r="M42" s="80"/>
      <c r="N42" s="80"/>
      <c r="O42" s="80"/>
      <c r="P42" s="80"/>
      <c r="Q42" s="80"/>
      <c r="R42" s="81"/>
      <c r="S42" s="82"/>
      <c r="T42" s="83"/>
      <c r="U42" s="84"/>
      <c r="V42" s="85" t="s">
        <v>48</v>
      </c>
      <c r="W42" s="86">
        <f>COUNTIF(F23:F57,"ЗМС")</f>
        <v>1</v>
      </c>
    </row>
    <row r="43" spans="1:23" ht="12" customHeight="1">
      <c r="A43" s="73" t="s">
        <v>49</v>
      </c>
      <c r="B43" s="31"/>
      <c r="C43" s="87"/>
      <c r="D43" s="31">
        <v>38</v>
      </c>
      <c r="E43" s="88"/>
      <c r="F43" s="89"/>
      <c r="G43" s="90" t="s">
        <v>50</v>
      </c>
      <c r="H43" s="78">
        <f>H44+H48</f>
        <v>17</v>
      </c>
      <c r="I43" s="91"/>
      <c r="J43" s="92"/>
      <c r="K43" s="92"/>
      <c r="L43" s="92"/>
      <c r="M43" s="92"/>
      <c r="N43" s="92"/>
      <c r="O43" s="92"/>
      <c r="P43" s="92"/>
      <c r="Q43" s="92"/>
      <c r="S43" s="94"/>
      <c r="T43" s="95"/>
      <c r="U43" s="96"/>
      <c r="V43" s="85" t="s">
        <v>51</v>
      </c>
      <c r="W43" s="86">
        <f>COUNTIF(F23:F57,"МСМК")</f>
        <v>6</v>
      </c>
    </row>
    <row r="44" spans="1:23" ht="12" customHeight="1">
      <c r="A44" s="73" t="s">
        <v>52</v>
      </c>
      <c r="B44" s="31"/>
      <c r="C44" s="97"/>
      <c r="D44" s="31"/>
      <c r="E44" s="88"/>
      <c r="F44" s="89"/>
      <c r="G44" s="90" t="s">
        <v>53</v>
      </c>
      <c r="H44" s="78">
        <f>H45+H47+H46</f>
        <v>17</v>
      </c>
      <c r="I44" s="91"/>
      <c r="J44" s="92"/>
      <c r="K44" s="92"/>
      <c r="L44" s="92"/>
      <c r="M44" s="92"/>
      <c r="N44" s="92"/>
      <c r="O44" s="92"/>
      <c r="P44" s="92"/>
      <c r="Q44" s="92"/>
      <c r="S44" s="94"/>
      <c r="T44" s="95"/>
      <c r="U44" s="96"/>
      <c r="V44" s="85" t="s">
        <v>54</v>
      </c>
      <c r="W44" s="86">
        <f>COUNTIF(F23:F57,"МС")</f>
        <v>10</v>
      </c>
    </row>
    <row r="45" spans="1:23" ht="12" customHeight="1">
      <c r="A45" s="73" t="s">
        <v>55</v>
      </c>
      <c r="B45" s="31"/>
      <c r="C45" s="97"/>
      <c r="D45" s="31"/>
      <c r="E45" s="88"/>
      <c r="F45" s="89"/>
      <c r="G45" s="90" t="s">
        <v>56</v>
      </c>
      <c r="H45" s="78">
        <f>COUNT(A3:A39)</f>
        <v>16</v>
      </c>
      <c r="I45" s="91"/>
      <c r="J45" s="92"/>
      <c r="K45" s="92"/>
      <c r="L45" s="92"/>
      <c r="M45" s="92"/>
      <c r="N45" s="92"/>
      <c r="O45" s="92"/>
      <c r="P45" s="92"/>
      <c r="Q45" s="92"/>
      <c r="S45" s="94"/>
      <c r="T45" s="95"/>
      <c r="U45" s="96"/>
      <c r="V45" s="85" t="s">
        <v>57</v>
      </c>
      <c r="W45" s="86">
        <f>COUNTIF(F23:F57,"КМС")</f>
        <v>0</v>
      </c>
    </row>
    <row r="46" spans="1:23" ht="12" customHeight="1">
      <c r="A46" s="73"/>
      <c r="B46" s="31"/>
      <c r="C46" s="97"/>
      <c r="D46" s="31"/>
      <c r="E46" s="88"/>
      <c r="F46" s="89"/>
      <c r="G46" s="90" t="s">
        <v>58</v>
      </c>
      <c r="H46" s="78">
        <f>COUNTIF(A2:A56,"НФ")</f>
        <v>1</v>
      </c>
      <c r="I46" s="91"/>
      <c r="J46" s="92"/>
      <c r="K46" s="92"/>
      <c r="L46" s="92"/>
      <c r="M46" s="92"/>
      <c r="N46" s="92"/>
      <c r="O46" s="92"/>
      <c r="P46" s="92"/>
      <c r="Q46" s="92"/>
      <c r="S46" s="94"/>
      <c r="T46" s="95"/>
      <c r="U46" s="96"/>
      <c r="V46" s="85" t="s">
        <v>59</v>
      </c>
      <c r="W46" s="86">
        <f>COUNTIF(F23:F57,"1 СР")</f>
        <v>0</v>
      </c>
    </row>
    <row r="47" spans="1:23" ht="12" customHeight="1">
      <c r="A47" s="73"/>
      <c r="B47" s="31"/>
      <c r="C47" s="97"/>
      <c r="D47" s="31"/>
      <c r="E47" s="88"/>
      <c r="F47" s="89"/>
      <c r="G47" s="90" t="s">
        <v>60</v>
      </c>
      <c r="H47" s="78">
        <f>COUNTIF(A3:A57,"НКВ")</f>
        <v>0</v>
      </c>
      <c r="I47" s="91"/>
      <c r="J47" s="92"/>
      <c r="K47" s="92"/>
      <c r="L47" s="92"/>
      <c r="M47" s="92"/>
      <c r="N47" s="92"/>
      <c r="O47" s="92"/>
      <c r="P47" s="92"/>
      <c r="Q47" s="92"/>
      <c r="S47" s="94"/>
      <c r="T47" s="95"/>
      <c r="U47" s="96"/>
      <c r="V47" s="98" t="s">
        <v>61</v>
      </c>
      <c r="W47" s="86">
        <f>COUNTIF(F23:F57,"2 СР")</f>
        <v>0</v>
      </c>
    </row>
    <row r="48" spans="1:23" ht="12" customHeight="1">
      <c r="A48" s="73"/>
      <c r="B48" s="31"/>
      <c r="C48" s="31"/>
      <c r="D48" s="99"/>
      <c r="E48" s="100"/>
      <c r="F48" s="101"/>
      <c r="G48" s="90" t="s">
        <v>62</v>
      </c>
      <c r="H48" s="78">
        <f>COUNTIF(A3:A57,"НС")</f>
        <v>0</v>
      </c>
      <c r="I48" s="102"/>
      <c r="J48" s="103"/>
      <c r="K48" s="104"/>
      <c r="L48" s="104"/>
      <c r="M48" s="103"/>
      <c r="N48" s="103"/>
      <c r="O48" s="103"/>
      <c r="P48" s="103"/>
      <c r="Q48" s="103"/>
      <c r="R48" s="105"/>
      <c r="S48" s="106"/>
      <c r="T48" s="107"/>
      <c r="U48" s="108"/>
      <c r="V48" s="98" t="s">
        <v>63</v>
      </c>
      <c r="W48" s="86">
        <f>COUNTIF(F23:F57,"3 СР")</f>
        <v>0</v>
      </c>
    </row>
    <row r="49" spans="1:23" ht="5.25" customHeight="1">
      <c r="A49" s="109"/>
      <c r="B49" s="2"/>
      <c r="C49" s="2"/>
      <c r="D49" s="89"/>
      <c r="E49" s="110"/>
      <c r="F49" s="89"/>
      <c r="G49" s="89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  <c r="S49" s="111"/>
      <c r="T49" s="95"/>
      <c r="U49" s="113"/>
      <c r="V49" s="89"/>
      <c r="W49" s="114"/>
    </row>
    <row r="50" spans="1:23" ht="16">
      <c r="A50" s="140" t="s">
        <v>64</v>
      </c>
      <c r="B50" s="141"/>
      <c r="C50" s="141"/>
      <c r="D50" s="141"/>
      <c r="E50" s="141"/>
      <c r="F50" s="141"/>
      <c r="G50" s="141" t="s">
        <v>65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 t="s">
        <v>66</v>
      </c>
      <c r="S50" s="141"/>
      <c r="T50" s="141"/>
      <c r="U50" s="141"/>
      <c r="V50" s="141"/>
      <c r="W50" s="142"/>
    </row>
    <row r="51" spans="1:23" ht="14">
      <c r="A51" s="187"/>
      <c r="B51" s="186"/>
      <c r="C51" s="186"/>
      <c r="D51" s="186"/>
      <c r="E51" s="186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5"/>
    </row>
    <row r="52" spans="1:23" ht="14">
      <c r="A52" s="115"/>
      <c r="B52" s="2"/>
      <c r="C52" s="2"/>
      <c r="D52" s="2"/>
      <c r="E52" s="117"/>
      <c r="F52" s="2"/>
      <c r="G52" s="2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2"/>
      <c r="S52" s="111"/>
      <c r="T52" s="111"/>
      <c r="U52" s="2"/>
      <c r="V52" s="2"/>
      <c r="W52" s="116"/>
    </row>
    <row r="53" spans="1:23" ht="14">
      <c r="A53" s="115"/>
      <c r="B53" s="2"/>
      <c r="C53" s="2"/>
      <c r="D53" s="2"/>
      <c r="E53" s="117"/>
      <c r="F53" s="2"/>
      <c r="G53" s="2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111"/>
      <c r="T53" s="111"/>
      <c r="U53" s="2"/>
      <c r="V53" s="2"/>
      <c r="W53" s="116"/>
    </row>
    <row r="54" spans="1:23" ht="14">
      <c r="A54" s="115"/>
      <c r="B54" s="2"/>
      <c r="C54" s="2"/>
      <c r="D54" s="2"/>
      <c r="E54" s="117"/>
      <c r="F54" s="2"/>
      <c r="G54" s="2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2"/>
      <c r="S54" s="111"/>
      <c r="T54" s="111"/>
      <c r="U54" s="2"/>
      <c r="V54" s="2"/>
      <c r="W54" s="116"/>
    </row>
    <row r="55" spans="1:23" ht="14">
      <c r="A55" s="115"/>
      <c r="B55" s="2"/>
      <c r="C55" s="2"/>
      <c r="D55" s="2"/>
      <c r="E55" s="117"/>
      <c r="F55" s="2"/>
      <c r="G55" s="2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2"/>
      <c r="S55" s="111"/>
      <c r="T55" s="95"/>
      <c r="U55" s="113"/>
      <c r="V55" s="89"/>
      <c r="W55" s="116"/>
    </row>
    <row r="56" spans="1:23" ht="17" thickBot="1">
      <c r="A56" s="126" t="str">
        <f>G17</f>
        <v>Соловьев Г.Н. (ВК, Санкт-Петербург)</v>
      </c>
      <c r="B56" s="127"/>
      <c r="C56" s="127"/>
      <c r="D56" s="127"/>
      <c r="E56" s="127"/>
      <c r="F56" s="127"/>
      <c r="G56" s="127" t="str">
        <f>G18</f>
        <v>Ярышева О.Ю. (ВК, Москва)</v>
      </c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 t="str">
        <f>G19</f>
        <v>Михайлова И.Н. (ВК, Санкт-Петербург)</v>
      </c>
      <c r="S56" s="127"/>
      <c r="T56" s="127"/>
      <c r="U56" s="127"/>
      <c r="V56" s="127"/>
      <c r="W56" s="128"/>
    </row>
    <row r="57" spans="1:23" ht="14" thickTop="1"/>
  </sheetData>
  <autoFilter ref="B21:U39" xr:uid="{00000000-0009-0000-0000-00000E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sortState xmlns:xlrd2="http://schemas.microsoft.com/office/spreadsheetml/2017/richdata2" ref="B24:U41">
      <sortCondition descending="1" ref="U21:U41"/>
    </sortState>
  </autoFilter>
  <mergeCells count="42">
    <mergeCell ref="A1:W1"/>
    <mergeCell ref="A2:W2"/>
    <mergeCell ref="A3:W3"/>
    <mergeCell ref="A4:W4"/>
    <mergeCell ref="A5:W5"/>
    <mergeCell ref="A12:W12"/>
    <mergeCell ref="A13:D13"/>
    <mergeCell ref="A14:D14"/>
    <mergeCell ref="A15:G15"/>
    <mergeCell ref="A6:W6"/>
    <mergeCell ref="A7:W7"/>
    <mergeCell ref="A8:W8"/>
    <mergeCell ref="A9:W9"/>
    <mergeCell ref="A10:W10"/>
    <mergeCell ref="A11:W11"/>
    <mergeCell ref="H15:W15"/>
    <mergeCell ref="H16:W16"/>
    <mergeCell ref="H18:W18"/>
    <mergeCell ref="A21:A22"/>
    <mergeCell ref="B21:B22"/>
    <mergeCell ref="C21:C22"/>
    <mergeCell ref="D21:D22"/>
    <mergeCell ref="E21:E22"/>
    <mergeCell ref="F21:F22"/>
    <mergeCell ref="G21:G22"/>
    <mergeCell ref="H17:W17"/>
    <mergeCell ref="H21:Q21"/>
    <mergeCell ref="R21:R22"/>
    <mergeCell ref="A56:F56"/>
    <mergeCell ref="G56:Q56"/>
    <mergeCell ref="R56:W56"/>
    <mergeCell ref="S21:T21"/>
    <mergeCell ref="U21:U22"/>
    <mergeCell ref="V21:V22"/>
    <mergeCell ref="W21:W22"/>
    <mergeCell ref="A41:D41"/>
    <mergeCell ref="G41:W41"/>
    <mergeCell ref="A50:F50"/>
    <mergeCell ref="G50:Q50"/>
    <mergeCell ref="R50:W50"/>
    <mergeCell ref="A51:E51"/>
    <mergeCell ref="F51:W51"/>
  </mergeCells>
  <conditionalFormatting sqref="I45:Q47 I48:J48 G45:G48 M48:Q48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6" fitToHeight="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г. очки М</vt:lpstr>
      <vt:lpstr>г. очки Ж</vt:lpstr>
      <vt:lpstr>'г. очки Ж'!Область_печати</vt:lpstr>
      <vt:lpstr>'г. очки 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2024-01-06T08:11:41Z</dcterms:created>
  <dcterms:modified xsi:type="dcterms:W3CDTF">2024-01-15T12:00:51Z</dcterms:modified>
</cp:coreProperties>
</file>