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. г. на время" sheetId="122" r:id="rId1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'Инд. г. на время'!$21:$22</definedName>
    <definedName name="_xlnm.Print_Area" localSheetId="0">'Инд. г. на время'!$A$1:$M$93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22" l="1"/>
  <c r="K25" i="122"/>
  <c r="J26" i="122"/>
  <c r="K26" i="122"/>
  <c r="J27" i="122"/>
  <c r="K27" i="122"/>
  <c r="J28" i="122"/>
  <c r="K28" i="122"/>
  <c r="J29" i="122"/>
  <c r="K29" i="122"/>
  <c r="J30" i="122"/>
  <c r="K30" i="122"/>
  <c r="J31" i="122"/>
  <c r="K31" i="122"/>
  <c r="J32" i="122"/>
  <c r="K32" i="122"/>
  <c r="J33" i="122"/>
  <c r="K33" i="122"/>
  <c r="J34" i="122"/>
  <c r="K34" i="122"/>
  <c r="J35" i="122"/>
  <c r="K35" i="122"/>
  <c r="J36" i="122"/>
  <c r="K36" i="122"/>
  <c r="J37" i="122"/>
  <c r="K37" i="122"/>
  <c r="J38" i="122"/>
  <c r="K38" i="122"/>
  <c r="J39" i="122"/>
  <c r="K39" i="122"/>
  <c r="J40" i="122"/>
  <c r="K40" i="122"/>
  <c r="J41" i="122"/>
  <c r="K41" i="122"/>
  <c r="J42" i="122"/>
  <c r="K42" i="122"/>
  <c r="J43" i="122"/>
  <c r="K43" i="122"/>
  <c r="J44" i="122"/>
  <c r="K44" i="122"/>
  <c r="J45" i="122"/>
  <c r="K45" i="122"/>
  <c r="J46" i="122"/>
  <c r="K46" i="122"/>
  <c r="J47" i="122"/>
  <c r="K47" i="122"/>
  <c r="J48" i="122"/>
  <c r="K48" i="122"/>
  <c r="J49" i="122"/>
  <c r="K49" i="122"/>
  <c r="J50" i="122"/>
  <c r="K50" i="122"/>
  <c r="J51" i="122"/>
  <c r="K51" i="122"/>
  <c r="J52" i="122"/>
  <c r="K52" i="122"/>
  <c r="J53" i="122"/>
  <c r="K53" i="122"/>
  <c r="J54" i="122"/>
  <c r="K54" i="122"/>
  <c r="J55" i="122"/>
  <c r="K55" i="122"/>
  <c r="J56" i="122"/>
  <c r="K56" i="122"/>
  <c r="J57" i="122"/>
  <c r="K57" i="122"/>
  <c r="J58" i="122"/>
  <c r="K58" i="122"/>
  <c r="J59" i="122"/>
  <c r="K59" i="122"/>
  <c r="J60" i="122"/>
  <c r="K60" i="122"/>
  <c r="J61" i="122"/>
  <c r="K61" i="122"/>
  <c r="J62" i="122"/>
  <c r="K62" i="122"/>
  <c r="J63" i="122"/>
  <c r="K63" i="122"/>
  <c r="J64" i="122"/>
  <c r="K64" i="122"/>
  <c r="J65" i="122"/>
  <c r="K65" i="122"/>
  <c r="J66" i="122"/>
  <c r="K66" i="122"/>
  <c r="J67" i="122"/>
  <c r="K67" i="122"/>
  <c r="J68" i="122"/>
  <c r="K68" i="122"/>
  <c r="J69" i="122"/>
  <c r="K69" i="122"/>
  <c r="J70" i="122"/>
  <c r="K70" i="122"/>
  <c r="J71" i="122"/>
  <c r="K71" i="122"/>
  <c r="J72" i="122"/>
  <c r="K72" i="122"/>
  <c r="K73" i="122"/>
  <c r="K74" i="122"/>
  <c r="K75" i="122"/>
  <c r="K23" i="122"/>
  <c r="K24" i="122"/>
  <c r="J24" i="122"/>
  <c r="J93" i="122" l="1"/>
  <c r="M82" i="122" l="1"/>
  <c r="H85" i="122"/>
  <c r="H84" i="122"/>
  <c r="H83" i="122"/>
  <c r="H82" i="122"/>
  <c r="H81" i="122"/>
  <c r="M79" i="122"/>
  <c r="H80" i="122" l="1"/>
  <c r="H79" i="122" s="1"/>
  <c r="M84" i="122"/>
  <c r="M83" i="122"/>
  <c r="M81" i="122"/>
  <c r="M80" i="122"/>
  <c r="M78" i="122"/>
  <c r="D93" i="122" l="1"/>
  <c r="G93" i="122"/>
</calcChain>
</file>

<file path=xl/sharedStrings.xml><?xml version="1.0" encoding="utf-8"?>
<sst xmlns="http://schemas.openxmlformats.org/spreadsheetml/2006/main" count="238" uniqueCount="135">
  <si>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</si>
  <si>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</si>
  <si>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</si>
  <si>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</si>
  <si>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</si>
  <si>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</si>
  <si>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</si>
  <si>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</si>
  <si>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</si>
  <si>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</si>
  <si>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</si>
  <si>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</si>
  <si>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</si>
  <si>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</si>
  <si>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</si>
  <si>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</si>
  <si>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</si>
  <si>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</si>
  <si>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</si>
  <si>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</si>
  <si>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</si>
  <si>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</si>
  <si>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</si>
  <si>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</si>
  <si>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</si>
  <si>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</si>
  <si>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</si>
  <si>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</si>
  <si>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</si>
  <si>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</si>
  <si>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</si>
  <si>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</si>
  <si>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</si>
  <si>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</si>
  <si>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</si>
  <si>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</si>
  <si>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</si>
  <si>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</si>
  <si>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</si>
  <si>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ВЫПОЛНЕНИЕ НТУ ЕВСК</t>
  </si>
  <si>
    <t>Псковская область</t>
  </si>
  <si>
    <t>Самарская область</t>
  </si>
  <si>
    <t>Тюменская область</t>
  </si>
  <si>
    <t>Краснодарский край</t>
  </si>
  <si>
    <t>Москва</t>
  </si>
  <si>
    <t>Московская область</t>
  </si>
  <si>
    <t>Санкт-Петербург</t>
  </si>
  <si>
    <t>Иркутская область</t>
  </si>
  <si>
    <t>НФ</t>
  </si>
  <si>
    <t>СУДЬЯ НА ФИНИШЕ</t>
  </si>
  <si>
    <t>2 СР</t>
  </si>
  <si>
    <t>3 СР</t>
  </si>
  <si>
    <t>МЕСТО ПРОВЕДЕНИЯ: г. Уфа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</si>
  <si>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</si>
  <si>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</si>
  <si>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</si>
  <si>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</si>
  <si>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Ветер:</t>
  </si>
  <si>
    <t>ДАТА ПРОВЕДЕНИЯ: 07 июля 2022 г.</t>
  </si>
  <si>
    <t>шоссе - индивидуальная гонка на время</t>
  </si>
  <si>
    <t>ПЕРВЕНСТВО РОССИИ</t>
  </si>
  <si>
    <t>№ ВРВС: 0080511611Я</t>
  </si>
  <si>
    <t>№ ЕКП 2022: 5056</t>
  </si>
  <si>
    <t>5,1 км/2</t>
  </si>
  <si>
    <t>Л. Н. Юдина (ВК, Забайкальсктй край)</t>
  </si>
  <si>
    <t>М.А. Иванова (ВК, г. Великие Луки)</t>
  </si>
  <si>
    <t>Т.Н. Бахтина (ВК, г. Санкт-Петербург)</t>
  </si>
  <si>
    <t>Воронежская область</t>
  </si>
  <si>
    <t>РЕЗУЛЬТАТ НА ОТРЕЗКЕ</t>
  </si>
  <si>
    <t>5,1 км</t>
  </si>
  <si>
    <t>Осадки: солнечно, без осадков</t>
  </si>
  <si>
    <t>ДИСТАНЦИЯ: ДЛИНА КРУГА/КРУГОВ</t>
  </si>
  <si>
    <t>НАЗВАНИЕ ТРАССЫ / РЕГ. НОМЕР: Биатлон</t>
  </si>
  <si>
    <t>Девушки 15-16 лет</t>
  </si>
  <si>
    <t xml:space="preserve">НАЧАЛО ГОНКИ: 16ч 00м </t>
  </si>
  <si>
    <t>ОКОНЧАНИЕ ГОНКИ:  17ч 20м</t>
  </si>
  <si>
    <t>Горбаченко Полина</t>
  </si>
  <si>
    <t>Респ. Башкортостан</t>
  </si>
  <si>
    <t>Рыбина Светлана</t>
  </si>
  <si>
    <t>Шишкина Виктория</t>
  </si>
  <si>
    <t>Голькова Юлия</t>
  </si>
  <si>
    <t>Удмуртская респ.</t>
  </si>
  <si>
    <t>Удянская Александра</t>
  </si>
  <si>
    <t>Алексеенко Сабрина</t>
  </si>
  <si>
    <t>Богданова Алена</t>
  </si>
  <si>
    <t>Юдакова Ирина</t>
  </si>
  <si>
    <t>Веселова Екатерина</t>
  </si>
  <si>
    <t>Слесарева Анастасия</t>
  </si>
  <si>
    <t>Кадырова Неля</t>
  </si>
  <si>
    <t>Мигачева Елизавета</t>
  </si>
  <si>
    <t>Козлова Карина</t>
  </si>
  <si>
    <t>Журавлева Екатерина</t>
  </si>
  <si>
    <t>Давыдовская Ольга</t>
  </si>
  <si>
    <t>Дикая Арина</t>
  </si>
  <si>
    <t>Фатеева Александра</t>
  </si>
  <si>
    <t>Касимова Виолетта</t>
  </si>
  <si>
    <t>Плотникова Алина</t>
  </si>
  <si>
    <t>Осипова Виктория</t>
  </si>
  <si>
    <t>Кисиева Арина</t>
  </si>
  <si>
    <t>Касимова Лиана</t>
  </si>
  <si>
    <t>Респ. Татарстан</t>
  </si>
  <si>
    <t>Камильянова Эвелина</t>
  </si>
  <si>
    <t>Таджиева Алина</t>
  </si>
  <si>
    <t>Игнатьева Ксения</t>
  </si>
  <si>
    <t>Забайкальский край</t>
  </si>
  <si>
    <t>Алексеева Анфиса</t>
  </si>
  <si>
    <t>Закутько Олеся</t>
  </si>
  <si>
    <t>Белозерова Милена</t>
  </si>
  <si>
    <t>Ёлышева Светлана</t>
  </si>
  <si>
    <t>Мальцева Анастасия</t>
  </si>
  <si>
    <t>Кузьмина Ирина</t>
  </si>
  <si>
    <t>Балухина Ариадна</t>
  </si>
  <si>
    <t>Слесарева Елизавета</t>
  </si>
  <si>
    <t>Потанина Анастасия</t>
  </si>
  <si>
    <t>Богданова Елизавета</t>
  </si>
  <si>
    <t>Короткая Анастасия</t>
  </si>
  <si>
    <t>Картовец Дарья</t>
  </si>
  <si>
    <t>Савченко Ольга</t>
  </si>
  <si>
    <t>Алейник Полина</t>
  </si>
  <si>
    <t>Булавкина Анастасия</t>
  </si>
  <si>
    <t>Самойлова Анастасия</t>
  </si>
  <si>
    <t>Романова Ксения</t>
  </si>
  <si>
    <t>Иванова Виктория</t>
  </si>
  <si>
    <t>Журавлева Дарья</t>
  </si>
  <si>
    <t>Богданова Ольга</t>
  </si>
  <si>
    <t>Кичигина Кристина</t>
  </si>
  <si>
    <t xml:space="preserve">Зарина Дарья </t>
  </si>
  <si>
    <t>Хатунцева Александра</t>
  </si>
  <si>
    <t>Розанова Анастасия</t>
  </si>
  <si>
    <t>Ратникова Виктория</t>
  </si>
  <si>
    <t>Лосева Алина</t>
  </si>
  <si>
    <t>Верижникова Ульяна</t>
  </si>
  <si>
    <t>Десяткова Елизавета</t>
  </si>
  <si>
    <t>Влажность: 53 %</t>
  </si>
  <si>
    <t>Температура: +22+21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</si>
</sst>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hh:mm:ss"/>
    <numFmt numFmtId="166" formatCode="mm:ss.00"/>
    <numFmt numFmtId="167" formatCode="dd/mm/yyyy"/>
    <numFmt numFmtId="168" formatCode="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1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1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2" fillId="0" borderId="4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3" xfId="2" applyNumberFormat="1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4" fontId="12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18" fillId="0" borderId="31" xfId="8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center" vertical="center"/>
    </xf>
    <xf numFmtId="0" fontId="5" fillId="0" borderId="31" xfId="2" applyFont="1" applyBorder="1" applyAlignment="1" applyProtection="1">
      <alignment horizontal="center" vertical="center" wrapText="1"/>
      <protection locked="0"/>
    </xf>
    <xf numFmtId="1" fontId="5" fillId="0" borderId="31" xfId="2" applyNumberFormat="1" applyFont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49" fontId="12" fillId="0" borderId="5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9" fontId="12" fillId="0" borderId="5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vertical="center"/>
    </xf>
    <xf numFmtId="0" fontId="3" fillId="0" borderId="12" xfId="0" applyFont="1" applyBorder="1" applyAlignment="1"/>
    <xf numFmtId="0" fontId="11" fillId="3" borderId="2" xfId="0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166" fontId="5" fillId="0" borderId="1" xfId="2" applyNumberFormat="1" applyFont="1" applyBorder="1" applyAlignment="1">
      <alignment horizontal="center" vertical="center"/>
    </xf>
    <xf numFmtId="166" fontId="5" fillId="0" borderId="31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168" fontId="9" fillId="0" borderId="34" xfId="0" applyNumberFormat="1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6" fillId="0" borderId="17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167" fontId="5" fillId="0" borderId="31" xfId="0" applyNumberFormat="1" applyFont="1" applyBorder="1" applyAlignment="1">
      <alignment horizontal="center" vertical="center"/>
    </xf>
    <xf numFmtId="165" fontId="5" fillId="0" borderId="32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right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46" fontId="9" fillId="2" borderId="24" xfId="3" applyNumberFormat="1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24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166" fontId="5" fillId="0" borderId="1" xfId="2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31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73270</xdr:rowOff>
    </xdr:from>
    <xdr:to>
      <xdr:col>1</xdr:col>
      <xdr:colOff>348803</xdr:colOff>
      <xdr:row>2</xdr:row>
      <xdr:rowOff>254895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2" y="73270"/>
          <a:ext cx="720653" cy="745076"/>
        </a:xfrm>
        <a:prstGeom prst="rect">
          <a:avLst/>
        </a:prstGeom>
      </xdr:spPr>
    </xdr:pic>
    <xdr:clientData/>
  </xdr:twoCellAnchor>
  <xdr:twoCellAnchor editAs="oneCell">
    <xdr:from>
      <xdr:col>2</xdr:col>
      <xdr:colOff>9775</xdr:colOff>
      <xdr:row>0</xdr:row>
      <xdr:rowOff>73271</xdr:rowOff>
    </xdr:from>
    <xdr:to>
      <xdr:col>3</xdr:col>
      <xdr:colOff>228065</xdr:colOff>
      <xdr:row>2</xdr:row>
      <xdr:rowOff>268310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860" y="73271"/>
          <a:ext cx="1050050" cy="758490"/>
        </a:xfrm>
        <a:prstGeom prst="rect">
          <a:avLst/>
        </a:prstGeom>
      </xdr:spPr>
    </xdr:pic>
    <xdr:clientData/>
  </xdr:twoCellAnchor>
  <xdr:twoCellAnchor editAs="oneCell">
    <xdr:from>
      <xdr:col>11</xdr:col>
      <xdr:colOff>59211</xdr:colOff>
      <xdr:row>0</xdr:row>
      <xdr:rowOff>96448</xdr:rowOff>
    </xdr:from>
    <xdr:to>
      <xdr:col>11</xdr:col>
      <xdr:colOff>837242</xdr:colOff>
      <xdr:row>2</xdr:row>
      <xdr:rowOff>241479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52521" y="96448"/>
          <a:ext cx="778031" cy="708482"/>
        </a:xfrm>
        <a:prstGeom prst="rect">
          <a:avLst/>
        </a:prstGeom>
      </xdr:spPr>
    </xdr:pic>
    <xdr:clientData/>
  </xdr:twoCellAnchor>
  <xdr:twoCellAnchor editAs="oneCell">
    <xdr:from>
      <xdr:col>9</xdr:col>
      <xdr:colOff>818341</xdr:colOff>
      <xdr:row>0</xdr:row>
      <xdr:rowOff>107327</xdr:rowOff>
    </xdr:from>
    <xdr:to>
      <xdr:col>11</xdr:col>
      <xdr:colOff>17301</xdr:colOff>
      <xdr:row>2</xdr:row>
      <xdr:rowOff>183394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22531" y="107327"/>
          <a:ext cx="670774" cy="639518"/>
        </a:xfrm>
        <a:prstGeom prst="rect">
          <a:avLst/>
        </a:prstGeom>
      </xdr:spPr>
    </xdr:pic>
    <xdr:clientData/>
  </xdr:twoCellAnchor>
  <xdr:twoCellAnchor editAs="oneCell">
    <xdr:from>
      <xdr:col>12</xdr:col>
      <xdr:colOff>26422</xdr:colOff>
      <xdr:row>0</xdr:row>
      <xdr:rowOff>76143</xdr:rowOff>
    </xdr:from>
    <xdr:to>
      <xdr:col>12</xdr:col>
      <xdr:colOff>670770</xdr:colOff>
      <xdr:row>2</xdr:row>
      <xdr:rowOff>252281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78323" y="76143"/>
          <a:ext cx="644348" cy="73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N94"/>
  <sheetViews>
    <sheetView tabSelected="1" view="pageBreakPreview" topLeftCell="A16" zoomScale="82" zoomScaleNormal="100" zoomScaleSheetLayoutView="82" workbookViewId="0">
      <selection activeCell="G30" sqref="G30"/>
    </sheetView>
  </sheetViews>
  <sheetFormatPr defaultColWidth="9.140625" defaultRowHeight="12.75" x14ac:dyDescent="0.2"/>
  <cols>
    <col min="1" max="1" width="7" style="1" customWidth="1"/>
    <col min="2" max="2" width="7" style="36" customWidth="1"/>
    <col min="3" max="3" width="12.42578125" style="36" customWidth="1"/>
    <col min="4" max="4" width="21.28515625" style="1" customWidth="1"/>
    <col min="5" max="5" width="11.42578125" style="1" customWidth="1"/>
    <col min="6" max="6" width="8.42578125" style="1" customWidth="1"/>
    <col min="7" max="7" width="22.5703125" style="1" customWidth="1"/>
    <col min="8" max="8" width="19.85546875" style="1" bestFit="1" customWidth="1"/>
    <col min="9" max="9" width="11.42578125" style="1" customWidth="1"/>
    <col min="10" max="10" width="12.140625" style="1" customWidth="1"/>
    <col min="11" max="11" width="9.85546875" style="1" bestFit="1" customWidth="1"/>
    <col min="12" max="12" width="12.85546875" style="1" customWidth="1"/>
    <col min="13" max="13" width="12" style="1" customWidth="1"/>
    <col min="14" max="15" width="11.7109375" style="1" bestFit="1" customWidth="1"/>
    <col min="16" max="16384" width="9.140625" style="1"/>
  </cols>
  <sheetData>
    <row r="1" spans="1:13" ht="22.5" customHeight="1" x14ac:dyDescent="0.2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2.5" customHeight="1" x14ac:dyDescent="0.2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2.5" customHeight="1" x14ac:dyDescent="0.2">
      <c r="A3" s="133" t="s">
        <v>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2.5" customHeight="1" x14ac:dyDescent="0.2">
      <c r="A4" s="133" t="s">
        <v>56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7.5" customHeight="1" x14ac:dyDescent="0.2"/>
    <row r="6" spans="1:13" s="2" customFormat="1" ht="23.25" customHeight="1" x14ac:dyDescent="0.2">
      <c r="A6" s="134" t="s">
        <v>60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2" customFormat="1" ht="18" customHeight="1" x14ac:dyDescent="0.2">
      <c r="A7" s="105" t="s">
        <v>15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2" customFormat="1" ht="4.5" customHeight="1" thickBo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18" customHeight="1" thickTop="1" x14ac:dyDescent="0.2">
      <c r="A9" s="113" t="s">
        <v>37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1:13" ht="18" customHeight="1" x14ac:dyDescent="0.2">
      <c r="A10" s="116" t="s">
        <v>59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19.5" customHeight="1" x14ac:dyDescent="0.2">
      <c r="A11" s="116" t="s">
        <v>73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3" ht="7.5" customHeight="1" x14ac:dyDescent="0.2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</row>
    <row r="13" spans="1:13" ht="15.75" x14ac:dyDescent="0.2">
      <c r="A13" s="3" t="s">
        <v>52</v>
      </c>
      <c r="B13" s="4"/>
      <c r="C13" s="4"/>
      <c r="D13" s="5"/>
      <c r="E13" s="6"/>
      <c r="F13" s="6"/>
      <c r="G13" s="67" t="s">
        <v>74</v>
      </c>
      <c r="H13" s="67"/>
      <c r="I13" s="6"/>
      <c r="J13" s="6"/>
      <c r="K13" s="6"/>
      <c r="L13" s="6"/>
      <c r="M13" s="7" t="s">
        <v>61</v>
      </c>
    </row>
    <row r="14" spans="1:13" ht="15.75" x14ac:dyDescent="0.2">
      <c r="A14" s="8" t="s">
        <v>58</v>
      </c>
      <c r="B14" s="9"/>
      <c r="C14" s="68"/>
      <c r="D14" s="35"/>
      <c r="E14" s="10"/>
      <c r="F14" s="10"/>
      <c r="G14" s="69" t="s">
        <v>75</v>
      </c>
      <c r="H14" s="69"/>
      <c r="I14" s="10"/>
      <c r="J14" s="10"/>
      <c r="K14" s="10"/>
      <c r="L14" s="10"/>
      <c r="M14" s="11" t="s">
        <v>62</v>
      </c>
    </row>
    <row r="15" spans="1:13" ht="15" x14ac:dyDescent="0.2">
      <c r="A15" s="119" t="s">
        <v>9</v>
      </c>
      <c r="B15" s="120"/>
      <c r="C15" s="120"/>
      <c r="D15" s="120"/>
      <c r="E15" s="120"/>
      <c r="F15" s="120"/>
      <c r="G15" s="121"/>
      <c r="H15" s="124" t="s">
        <v>0</v>
      </c>
      <c r="I15" s="120"/>
      <c r="J15" s="120"/>
      <c r="K15" s="120"/>
      <c r="L15" s="120"/>
      <c r="M15" s="125"/>
    </row>
    <row r="16" spans="1:13" ht="15" x14ac:dyDescent="0.2">
      <c r="A16" s="12" t="s">
        <v>16</v>
      </c>
      <c r="B16" s="13"/>
      <c r="C16" s="13"/>
      <c r="D16" s="14"/>
      <c r="E16" s="15"/>
      <c r="F16" s="14"/>
      <c r="G16" s="16"/>
      <c r="H16" s="76" t="s">
        <v>72</v>
      </c>
      <c r="I16" s="17"/>
      <c r="J16" s="56"/>
      <c r="K16" s="18"/>
      <c r="L16" s="18"/>
      <c r="M16" s="77"/>
    </row>
    <row r="17" spans="1:13" ht="15" x14ac:dyDescent="0.2">
      <c r="A17" s="12" t="s">
        <v>17</v>
      </c>
      <c r="B17" s="13"/>
      <c r="C17" s="13"/>
      <c r="D17" s="16"/>
      <c r="E17" s="74"/>
      <c r="F17" s="14"/>
      <c r="G17" s="70" t="s">
        <v>64</v>
      </c>
      <c r="H17" s="76" t="s">
        <v>38</v>
      </c>
      <c r="I17" s="19"/>
      <c r="J17" s="56"/>
      <c r="K17" s="18"/>
      <c r="L17" s="18"/>
      <c r="M17" s="77"/>
    </row>
    <row r="18" spans="1:13" ht="15" x14ac:dyDescent="0.2">
      <c r="A18" s="12" t="s">
        <v>18</v>
      </c>
      <c r="B18" s="13"/>
      <c r="C18" s="13"/>
      <c r="D18" s="16"/>
      <c r="E18" s="16"/>
      <c r="F18" s="14"/>
      <c r="G18" s="71" t="s">
        <v>65</v>
      </c>
      <c r="H18" s="76" t="s">
        <v>31</v>
      </c>
      <c r="I18" s="19"/>
      <c r="J18" s="56"/>
      <c r="K18" s="18"/>
      <c r="L18" s="18"/>
      <c r="M18" s="77"/>
    </row>
    <row r="19" spans="1:13" ht="15.75" thickBot="1" x14ac:dyDescent="0.25">
      <c r="A19" s="82" t="s">
        <v>14</v>
      </c>
      <c r="B19" s="83"/>
      <c r="C19" s="83"/>
      <c r="D19" s="79"/>
      <c r="E19" s="84"/>
      <c r="F19" s="79"/>
      <c r="G19" s="85" t="s">
        <v>66</v>
      </c>
      <c r="H19" s="78" t="s">
        <v>71</v>
      </c>
      <c r="I19" s="79"/>
      <c r="J19" s="80"/>
      <c r="K19" s="93">
        <v>10.199999999999999</v>
      </c>
      <c r="L19" s="81"/>
      <c r="M19" s="94" t="s">
        <v>63</v>
      </c>
    </row>
    <row r="20" spans="1:13" s="74" customFormat="1" ht="12" customHeight="1" thickTop="1" thickBot="1" x14ac:dyDescent="0.25">
      <c r="A20" s="21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s="22" customFormat="1" ht="16.5" customHeight="1" thickTop="1" x14ac:dyDescent="0.2">
      <c r="A21" s="122" t="s">
        <v>6</v>
      </c>
      <c r="B21" s="111" t="s">
        <v>11</v>
      </c>
      <c r="C21" s="111" t="s">
        <v>35</v>
      </c>
      <c r="D21" s="111" t="s">
        <v>1</v>
      </c>
      <c r="E21" s="111" t="s">
        <v>33</v>
      </c>
      <c r="F21" s="111" t="s">
        <v>8</v>
      </c>
      <c r="G21" s="111" t="s">
        <v>12</v>
      </c>
      <c r="H21" s="91" t="s">
        <v>68</v>
      </c>
      <c r="I21" s="107" t="s">
        <v>7</v>
      </c>
      <c r="J21" s="109" t="s">
        <v>22</v>
      </c>
      <c r="K21" s="111" t="s">
        <v>20</v>
      </c>
      <c r="L21" s="129" t="s">
        <v>39</v>
      </c>
      <c r="M21" s="131" t="s">
        <v>13</v>
      </c>
    </row>
    <row r="22" spans="1:13" s="22" customFormat="1" ht="17.25" customHeight="1" x14ac:dyDescent="0.2">
      <c r="A22" s="123"/>
      <c r="B22" s="112"/>
      <c r="C22" s="112"/>
      <c r="D22" s="112"/>
      <c r="E22" s="112"/>
      <c r="F22" s="112"/>
      <c r="G22" s="112"/>
      <c r="H22" s="92" t="s">
        <v>69</v>
      </c>
      <c r="I22" s="108"/>
      <c r="J22" s="110"/>
      <c r="K22" s="112"/>
      <c r="L22" s="130"/>
      <c r="M22" s="132"/>
    </row>
    <row r="23" spans="1:13" ht="18.75" customHeight="1" x14ac:dyDescent="0.2">
      <c r="A23" s="42">
        <v>1</v>
      </c>
      <c r="B23" s="43">
        <v>105</v>
      </c>
      <c r="C23" s="44">
        <v>10113514434</v>
      </c>
      <c r="D23" s="45" t="s">
        <v>76</v>
      </c>
      <c r="E23" s="75">
        <v>39413</v>
      </c>
      <c r="F23" s="46" t="s">
        <v>32</v>
      </c>
      <c r="G23" s="47" t="s">
        <v>77</v>
      </c>
      <c r="H23" s="72">
        <v>5.138888888888889E-3</v>
      </c>
      <c r="I23" s="72">
        <v>1.1920486111111113E-2</v>
      </c>
      <c r="J23" s="138"/>
      <c r="K23" s="41">
        <f>IFERROR($K$19*3600/(HOUR(I23)*3600+MINUTE(I23)*60+SECOND(I23)),"")</f>
        <v>35.650485436893206</v>
      </c>
      <c r="L23" s="57" t="s">
        <v>29</v>
      </c>
      <c r="M23" s="86"/>
    </row>
    <row r="24" spans="1:13" ht="18.75" customHeight="1" x14ac:dyDescent="0.2">
      <c r="A24" s="42">
        <v>2</v>
      </c>
      <c r="B24" s="43">
        <v>124</v>
      </c>
      <c r="C24" s="44">
        <v>10096561157</v>
      </c>
      <c r="D24" s="45" t="s">
        <v>78</v>
      </c>
      <c r="E24" s="75">
        <v>38946</v>
      </c>
      <c r="F24" s="46" t="s">
        <v>32</v>
      </c>
      <c r="G24" s="47" t="s">
        <v>44</v>
      </c>
      <c r="H24" s="72">
        <v>5.208333333333333E-3</v>
      </c>
      <c r="I24" s="72">
        <v>1.263449074074074E-2</v>
      </c>
      <c r="J24" s="139">
        <f>I24-$I$23</f>
        <v>7.1400462962962694E-4</v>
      </c>
      <c r="K24" s="41">
        <f>IFERROR($K$19*3600/(HOUR(I24)*3600+MINUTE(I24)*60+SECOND(I24)),"")</f>
        <v>33.626373626373628</v>
      </c>
      <c r="L24" s="57" t="s">
        <v>29</v>
      </c>
      <c r="M24" s="86"/>
    </row>
    <row r="25" spans="1:13" ht="18.75" customHeight="1" x14ac:dyDescent="0.2">
      <c r="A25" s="42">
        <v>3</v>
      </c>
      <c r="B25" s="43">
        <v>123</v>
      </c>
      <c r="C25" s="44">
        <v>10119123155</v>
      </c>
      <c r="D25" s="45" t="s">
        <v>79</v>
      </c>
      <c r="E25" s="75">
        <v>39607</v>
      </c>
      <c r="F25" s="46" t="s">
        <v>32</v>
      </c>
      <c r="G25" s="47" t="s">
        <v>47</v>
      </c>
      <c r="H25" s="72">
        <v>6.2268518518518515E-3</v>
      </c>
      <c r="I25" s="72">
        <v>1.2682523148148148E-2</v>
      </c>
      <c r="J25" s="139">
        <f t="shared" ref="J25:J75" si="0">I25-$I$23</f>
        <v>7.6203703703703503E-4</v>
      </c>
      <c r="K25" s="41">
        <f t="shared" ref="K25:K75" si="1">IFERROR($K$19*3600/(HOUR(I25)*3600+MINUTE(I25)*60+SECOND(I25)),"")</f>
        <v>33.503649635036496</v>
      </c>
      <c r="L25" s="57" t="s">
        <v>29</v>
      </c>
      <c r="M25" s="86"/>
    </row>
    <row r="26" spans="1:13" ht="18.75" customHeight="1" x14ac:dyDescent="0.2">
      <c r="A26" s="42">
        <v>4</v>
      </c>
      <c r="B26" s="43">
        <v>153</v>
      </c>
      <c r="C26" s="44">
        <v>10128099695</v>
      </c>
      <c r="D26" s="45" t="s">
        <v>80</v>
      </c>
      <c r="E26" s="75">
        <v>39134</v>
      </c>
      <c r="F26" s="46" t="s">
        <v>32</v>
      </c>
      <c r="G26" s="47" t="s">
        <v>81</v>
      </c>
      <c r="H26" s="72">
        <v>6.2731481481481484E-3</v>
      </c>
      <c r="I26" s="72">
        <v>1.2692013888888888E-2</v>
      </c>
      <c r="J26" s="139">
        <f t="shared" si="0"/>
        <v>7.7152777777777549E-4</v>
      </c>
      <c r="K26" s="41">
        <f t="shared" si="1"/>
        <v>33.473108477666365</v>
      </c>
      <c r="L26" s="57" t="s">
        <v>29</v>
      </c>
      <c r="M26" s="86"/>
    </row>
    <row r="27" spans="1:13" ht="18.75" customHeight="1" x14ac:dyDescent="0.2">
      <c r="A27" s="42">
        <v>5</v>
      </c>
      <c r="B27" s="43">
        <v>148</v>
      </c>
      <c r="C27" s="44">
        <v>10111188252</v>
      </c>
      <c r="D27" s="45" t="s">
        <v>82</v>
      </c>
      <c r="E27" s="75">
        <v>39157</v>
      </c>
      <c r="F27" s="46" t="s">
        <v>32</v>
      </c>
      <c r="G27" s="47" t="s">
        <v>46</v>
      </c>
      <c r="H27" s="72">
        <v>6.145833333333333E-3</v>
      </c>
      <c r="I27" s="72">
        <v>1.2727546296296294E-2</v>
      </c>
      <c r="J27" s="139">
        <f t="shared" si="0"/>
        <v>8.0706018518518149E-4</v>
      </c>
      <c r="K27" s="41">
        <f t="shared" si="1"/>
        <v>33.381818181818183</v>
      </c>
      <c r="L27" s="57" t="s">
        <v>29</v>
      </c>
      <c r="M27" s="86"/>
    </row>
    <row r="28" spans="1:13" ht="18.75" customHeight="1" x14ac:dyDescent="0.2">
      <c r="A28" s="42">
        <v>6</v>
      </c>
      <c r="B28" s="43">
        <v>122</v>
      </c>
      <c r="C28" s="44">
        <v>10117776774</v>
      </c>
      <c r="D28" s="45" t="s">
        <v>83</v>
      </c>
      <c r="E28" s="75">
        <v>39255</v>
      </c>
      <c r="F28" s="46" t="s">
        <v>29</v>
      </c>
      <c r="G28" s="47" t="s">
        <v>47</v>
      </c>
      <c r="H28" s="72">
        <v>6.1342592592592594E-3</v>
      </c>
      <c r="I28" s="72">
        <v>1.2879976851851853E-2</v>
      </c>
      <c r="J28" s="139">
        <f t="shared" si="0"/>
        <v>9.5949074074073992E-4</v>
      </c>
      <c r="K28" s="41">
        <f t="shared" si="1"/>
        <v>32.991913746630729</v>
      </c>
      <c r="L28" s="57" t="s">
        <v>29</v>
      </c>
      <c r="M28" s="86"/>
    </row>
    <row r="29" spans="1:13" ht="18.75" customHeight="1" x14ac:dyDescent="0.2">
      <c r="A29" s="42">
        <v>7</v>
      </c>
      <c r="B29" s="43">
        <v>136</v>
      </c>
      <c r="C29" s="44">
        <v>10093069258</v>
      </c>
      <c r="D29" s="45" t="s">
        <v>84</v>
      </c>
      <c r="E29" s="75">
        <v>38836</v>
      </c>
      <c r="F29" s="46" t="s">
        <v>29</v>
      </c>
      <c r="G29" s="47" t="s">
        <v>46</v>
      </c>
      <c r="H29" s="72">
        <v>6.3773148148148148E-3</v>
      </c>
      <c r="I29" s="72">
        <v>1.2965509259259258E-2</v>
      </c>
      <c r="J29" s="139">
        <f t="shared" si="0"/>
        <v>1.0450231481481456E-3</v>
      </c>
      <c r="K29" s="41">
        <f t="shared" si="1"/>
        <v>32.785714285714285</v>
      </c>
      <c r="L29" s="57" t="s">
        <v>29</v>
      </c>
      <c r="M29" s="86"/>
    </row>
    <row r="30" spans="1:13" ht="18.75" customHeight="1" x14ac:dyDescent="0.2">
      <c r="A30" s="42">
        <v>8</v>
      </c>
      <c r="B30" s="43">
        <v>142</v>
      </c>
      <c r="C30" s="44">
        <v>10104617817</v>
      </c>
      <c r="D30" s="45" t="s">
        <v>85</v>
      </c>
      <c r="E30" s="75">
        <v>39203</v>
      </c>
      <c r="F30" s="46" t="s">
        <v>29</v>
      </c>
      <c r="G30" s="47" t="s">
        <v>41</v>
      </c>
      <c r="H30" s="72">
        <v>6.4004629629629628E-3</v>
      </c>
      <c r="I30" s="72">
        <v>1.3002777777777778E-2</v>
      </c>
      <c r="J30" s="139">
        <f t="shared" si="0"/>
        <v>1.0822916666666654E-3</v>
      </c>
      <c r="K30" s="41">
        <f t="shared" si="1"/>
        <v>32.69813000890472</v>
      </c>
      <c r="L30" s="57" t="s">
        <v>29</v>
      </c>
      <c r="M30" s="86"/>
    </row>
    <row r="31" spans="1:13" ht="18.75" customHeight="1" x14ac:dyDescent="0.2">
      <c r="A31" s="42">
        <v>9</v>
      </c>
      <c r="B31" s="43">
        <v>111</v>
      </c>
      <c r="C31" s="44">
        <v>10117450816</v>
      </c>
      <c r="D31" s="45" t="s">
        <v>86</v>
      </c>
      <c r="E31" s="75">
        <v>39264</v>
      </c>
      <c r="F31" s="46" t="s">
        <v>29</v>
      </c>
      <c r="G31" s="47" t="s">
        <v>40</v>
      </c>
      <c r="H31" s="72">
        <v>6.4503472222222219E-3</v>
      </c>
      <c r="I31" s="72">
        <v>1.3040625E-2</v>
      </c>
      <c r="J31" s="139">
        <f t="shared" si="0"/>
        <v>1.1201388888888875E-3</v>
      </c>
      <c r="K31" s="41">
        <f t="shared" si="1"/>
        <v>32.58207630878438</v>
      </c>
      <c r="L31" s="57"/>
      <c r="M31" s="86"/>
    </row>
    <row r="32" spans="1:13" ht="18.75" customHeight="1" x14ac:dyDescent="0.2">
      <c r="A32" s="42">
        <v>10</v>
      </c>
      <c r="B32" s="43">
        <v>112</v>
      </c>
      <c r="C32" s="44">
        <v>10117452331</v>
      </c>
      <c r="D32" s="45" t="s">
        <v>87</v>
      </c>
      <c r="E32" s="75">
        <v>39085</v>
      </c>
      <c r="F32" s="46" t="s">
        <v>29</v>
      </c>
      <c r="G32" s="47" t="s">
        <v>40</v>
      </c>
      <c r="H32" s="72">
        <v>6.3773148148148148E-3</v>
      </c>
      <c r="I32" s="72">
        <v>1.3054861111111109E-2</v>
      </c>
      <c r="J32" s="139">
        <f t="shared" si="0"/>
        <v>1.1343749999999965E-3</v>
      </c>
      <c r="K32" s="41">
        <f t="shared" si="1"/>
        <v>32.553191489361701</v>
      </c>
      <c r="L32" s="57"/>
      <c r="M32" s="86"/>
    </row>
    <row r="33" spans="1:13" ht="18.75" customHeight="1" x14ac:dyDescent="0.2">
      <c r="A33" s="42">
        <v>11</v>
      </c>
      <c r="B33" s="43">
        <v>104</v>
      </c>
      <c r="C33" s="44">
        <v>10113513121</v>
      </c>
      <c r="D33" s="45" t="s">
        <v>88</v>
      </c>
      <c r="E33" s="75">
        <v>38928</v>
      </c>
      <c r="F33" s="46" t="s">
        <v>29</v>
      </c>
      <c r="G33" s="47" t="s">
        <v>77</v>
      </c>
      <c r="H33" s="72">
        <v>6.5046296296296302E-3</v>
      </c>
      <c r="I33" s="72">
        <v>1.3059374999999998E-2</v>
      </c>
      <c r="J33" s="139">
        <f t="shared" si="0"/>
        <v>1.1388888888888855E-3</v>
      </c>
      <c r="K33" s="41">
        <f t="shared" si="1"/>
        <v>32.553191489361701</v>
      </c>
      <c r="L33" s="57"/>
      <c r="M33" s="86"/>
    </row>
    <row r="34" spans="1:13" ht="18.75" customHeight="1" x14ac:dyDescent="0.2">
      <c r="A34" s="42">
        <v>12</v>
      </c>
      <c r="B34" s="43">
        <v>118</v>
      </c>
      <c r="C34" s="44">
        <v>10104579219</v>
      </c>
      <c r="D34" s="45" t="s">
        <v>89</v>
      </c>
      <c r="E34" s="75">
        <v>39213</v>
      </c>
      <c r="F34" s="46" t="s">
        <v>29</v>
      </c>
      <c r="G34" s="47" t="s">
        <v>45</v>
      </c>
      <c r="H34" s="72">
        <v>6.4236111111111117E-3</v>
      </c>
      <c r="I34" s="72">
        <v>1.3172222222222222E-2</v>
      </c>
      <c r="J34" s="139">
        <f t="shared" si="0"/>
        <v>1.2517361111111097E-3</v>
      </c>
      <c r="K34" s="41">
        <f t="shared" si="1"/>
        <v>32.267135325131811</v>
      </c>
      <c r="L34" s="57"/>
      <c r="M34" s="86"/>
    </row>
    <row r="35" spans="1:13" ht="18.75" customHeight="1" x14ac:dyDescent="0.2">
      <c r="A35" s="42">
        <v>13</v>
      </c>
      <c r="B35" s="43">
        <v>143</v>
      </c>
      <c r="C35" s="44">
        <v>10091139564</v>
      </c>
      <c r="D35" s="45" t="s">
        <v>90</v>
      </c>
      <c r="E35" s="75">
        <v>38787</v>
      </c>
      <c r="F35" s="46" t="s">
        <v>32</v>
      </c>
      <c r="G35" s="47" t="s">
        <v>46</v>
      </c>
      <c r="H35" s="72">
        <v>6.4351851851851861E-3</v>
      </c>
      <c r="I35" s="72">
        <v>1.3209722222222222E-2</v>
      </c>
      <c r="J35" s="139">
        <f t="shared" si="0"/>
        <v>1.2892361111111091E-3</v>
      </c>
      <c r="K35" s="41">
        <f t="shared" si="1"/>
        <v>32.182296231375986</v>
      </c>
      <c r="L35" s="57"/>
      <c r="M35" s="86"/>
    </row>
    <row r="36" spans="1:13" ht="18.75" customHeight="1" x14ac:dyDescent="0.2">
      <c r="A36" s="42">
        <v>14</v>
      </c>
      <c r="B36" s="43">
        <v>144</v>
      </c>
      <c r="C36" s="44">
        <v>10111016480</v>
      </c>
      <c r="D36" s="45" t="s">
        <v>91</v>
      </c>
      <c r="E36" s="75">
        <v>38870</v>
      </c>
      <c r="F36" s="46" t="s">
        <v>32</v>
      </c>
      <c r="G36" s="47" t="s">
        <v>46</v>
      </c>
      <c r="H36" s="72">
        <v>6.4236111111111117E-3</v>
      </c>
      <c r="I36" s="72">
        <v>1.3279282407407405E-2</v>
      </c>
      <c r="J36" s="139">
        <f t="shared" si="0"/>
        <v>1.358796296296292E-3</v>
      </c>
      <c r="K36" s="41">
        <f t="shared" si="1"/>
        <v>32.013949433304269</v>
      </c>
      <c r="L36" s="57"/>
      <c r="M36" s="86"/>
    </row>
    <row r="37" spans="1:13" ht="18.75" customHeight="1" x14ac:dyDescent="0.2">
      <c r="A37" s="42">
        <v>15</v>
      </c>
      <c r="B37" s="43">
        <v>149</v>
      </c>
      <c r="C37" s="44">
        <v>10111079330</v>
      </c>
      <c r="D37" s="45" t="s">
        <v>92</v>
      </c>
      <c r="E37" s="75">
        <v>38979</v>
      </c>
      <c r="F37" s="46" t="s">
        <v>32</v>
      </c>
      <c r="G37" s="47" t="s">
        <v>46</v>
      </c>
      <c r="H37" s="72">
        <v>6.5393518518518517E-3</v>
      </c>
      <c r="I37" s="72">
        <v>1.330648148148148E-2</v>
      </c>
      <c r="J37" s="139">
        <f t="shared" si="0"/>
        <v>1.3859953703703673E-3</v>
      </c>
      <c r="K37" s="41">
        <f t="shared" si="1"/>
        <v>31.930434782608696</v>
      </c>
      <c r="L37" s="57"/>
      <c r="M37" s="86"/>
    </row>
    <row r="38" spans="1:13" ht="18.75" customHeight="1" x14ac:dyDescent="0.2">
      <c r="A38" s="42">
        <v>16</v>
      </c>
      <c r="B38" s="43">
        <v>152</v>
      </c>
      <c r="C38" s="44">
        <v>10117684020</v>
      </c>
      <c r="D38" s="45" t="s">
        <v>93</v>
      </c>
      <c r="E38" s="75">
        <v>39268</v>
      </c>
      <c r="F38" s="46" t="s">
        <v>29</v>
      </c>
      <c r="G38" s="47" t="s">
        <v>43</v>
      </c>
      <c r="H38" s="72">
        <v>6.6087962962962966E-3</v>
      </c>
      <c r="I38" s="72">
        <v>1.3309375E-2</v>
      </c>
      <c r="J38" s="139">
        <f t="shared" si="0"/>
        <v>1.3888888888888874E-3</v>
      </c>
      <c r="K38" s="41">
        <f t="shared" si="1"/>
        <v>31.930434782608696</v>
      </c>
      <c r="L38" s="57"/>
      <c r="M38" s="86"/>
    </row>
    <row r="39" spans="1:13" ht="18.75" customHeight="1" x14ac:dyDescent="0.2">
      <c r="A39" s="42">
        <v>17</v>
      </c>
      <c r="B39" s="43">
        <v>107</v>
      </c>
      <c r="C39" s="44">
        <v>10116168291</v>
      </c>
      <c r="D39" s="45" t="s">
        <v>94</v>
      </c>
      <c r="E39" s="75">
        <v>38788</v>
      </c>
      <c r="F39" s="46" t="s">
        <v>32</v>
      </c>
      <c r="G39" s="47" t="s">
        <v>42</v>
      </c>
      <c r="H39" s="72">
        <v>6.4467592592592597E-3</v>
      </c>
      <c r="I39" s="72">
        <v>1.3361574074074074E-2</v>
      </c>
      <c r="J39" s="139">
        <f t="shared" si="0"/>
        <v>1.4410879629629617E-3</v>
      </c>
      <c r="K39" s="41">
        <f t="shared" si="1"/>
        <v>31.819757365684577</v>
      </c>
      <c r="L39" s="57"/>
      <c r="M39" s="86"/>
    </row>
    <row r="40" spans="1:13" ht="18.75" customHeight="1" x14ac:dyDescent="0.2">
      <c r="A40" s="42">
        <v>18</v>
      </c>
      <c r="B40" s="43">
        <v>145</v>
      </c>
      <c r="C40" s="44">
        <v>10105526785</v>
      </c>
      <c r="D40" s="45" t="s">
        <v>95</v>
      </c>
      <c r="E40" s="75">
        <v>39379</v>
      </c>
      <c r="F40" s="46" t="s">
        <v>32</v>
      </c>
      <c r="G40" s="47" t="s">
        <v>46</v>
      </c>
      <c r="H40" s="72">
        <v>6.4004629629629628E-3</v>
      </c>
      <c r="I40" s="72">
        <v>1.3403240740740742E-2</v>
      </c>
      <c r="J40" s="139">
        <f t="shared" si="0"/>
        <v>1.482754629629629E-3</v>
      </c>
      <c r="K40" s="41">
        <f t="shared" si="1"/>
        <v>31.709844559585491</v>
      </c>
      <c r="L40" s="57"/>
      <c r="M40" s="86"/>
    </row>
    <row r="41" spans="1:13" ht="18.75" customHeight="1" x14ac:dyDescent="0.2">
      <c r="A41" s="42">
        <v>19</v>
      </c>
      <c r="B41" s="43">
        <v>140</v>
      </c>
      <c r="C41" s="44">
        <v>10115078760</v>
      </c>
      <c r="D41" s="45" t="s">
        <v>96</v>
      </c>
      <c r="E41" s="75">
        <v>39380</v>
      </c>
      <c r="F41" s="46" t="s">
        <v>32</v>
      </c>
      <c r="G41" s="47" t="s">
        <v>41</v>
      </c>
      <c r="H41" s="72">
        <v>6.5277777777777782E-3</v>
      </c>
      <c r="I41" s="72">
        <v>1.344699074074074E-2</v>
      </c>
      <c r="J41" s="139">
        <f t="shared" si="0"/>
        <v>1.5265046296296277E-3</v>
      </c>
      <c r="K41" s="41">
        <f t="shared" si="1"/>
        <v>31.600688468158349</v>
      </c>
      <c r="L41" s="57"/>
      <c r="M41" s="86"/>
    </row>
    <row r="42" spans="1:13" ht="18.75" customHeight="1" x14ac:dyDescent="0.2">
      <c r="A42" s="42">
        <v>20</v>
      </c>
      <c r="B42" s="43">
        <v>114</v>
      </c>
      <c r="C42" s="44">
        <v>10117352200</v>
      </c>
      <c r="D42" s="45" t="s">
        <v>97</v>
      </c>
      <c r="E42" s="75">
        <v>39284</v>
      </c>
      <c r="F42" s="46" t="s">
        <v>50</v>
      </c>
      <c r="G42" s="47" t="s">
        <v>40</v>
      </c>
      <c r="H42" s="72">
        <v>6.5046296296296302E-3</v>
      </c>
      <c r="I42" s="72">
        <v>1.3476157407407407E-2</v>
      </c>
      <c r="J42" s="139">
        <f t="shared" si="0"/>
        <v>1.5556712962962946E-3</v>
      </c>
      <c r="K42" s="41">
        <f t="shared" si="1"/>
        <v>31.546391752577321</v>
      </c>
      <c r="L42" s="57"/>
      <c r="M42" s="86"/>
    </row>
    <row r="43" spans="1:13" ht="18.75" customHeight="1" x14ac:dyDescent="0.2">
      <c r="A43" s="42">
        <v>21</v>
      </c>
      <c r="B43" s="43">
        <v>138</v>
      </c>
      <c r="C43" s="44">
        <v>10105092006</v>
      </c>
      <c r="D43" s="45" t="s">
        <v>98</v>
      </c>
      <c r="E43" s="75">
        <v>38919</v>
      </c>
      <c r="F43" s="46" t="s">
        <v>29</v>
      </c>
      <c r="G43" s="47" t="s">
        <v>41</v>
      </c>
      <c r="H43" s="72">
        <v>6.5740740740740733E-3</v>
      </c>
      <c r="I43" s="72">
        <v>1.3494212962962963E-2</v>
      </c>
      <c r="J43" s="139">
        <f t="shared" si="0"/>
        <v>1.5737268518518505E-3</v>
      </c>
      <c r="K43" s="41">
        <f t="shared" si="1"/>
        <v>31.492281303602059</v>
      </c>
      <c r="L43" s="57"/>
      <c r="M43" s="86"/>
    </row>
    <row r="44" spans="1:13" ht="18.75" customHeight="1" x14ac:dyDescent="0.2">
      <c r="A44" s="42">
        <v>22</v>
      </c>
      <c r="B44" s="43">
        <v>128</v>
      </c>
      <c r="C44" s="44">
        <v>10113101576</v>
      </c>
      <c r="D44" s="45" t="s">
        <v>99</v>
      </c>
      <c r="E44" s="75">
        <v>38911</v>
      </c>
      <c r="F44" s="46" t="s">
        <v>32</v>
      </c>
      <c r="G44" s="47" t="s">
        <v>100</v>
      </c>
      <c r="H44" s="72">
        <v>6.6203703703703702E-3</v>
      </c>
      <c r="I44" s="72">
        <v>1.3517592592592593E-2</v>
      </c>
      <c r="J44" s="139">
        <f t="shared" si="0"/>
        <v>1.5971064814814806E-3</v>
      </c>
      <c r="K44" s="41">
        <f t="shared" si="1"/>
        <v>31.438356164383563</v>
      </c>
      <c r="L44" s="57"/>
      <c r="M44" s="86"/>
    </row>
    <row r="45" spans="1:13" ht="18.75" customHeight="1" x14ac:dyDescent="0.2">
      <c r="A45" s="42">
        <v>23</v>
      </c>
      <c r="B45" s="43">
        <v>102</v>
      </c>
      <c r="C45" s="44">
        <v>10129112943</v>
      </c>
      <c r="D45" s="45" t="s">
        <v>101</v>
      </c>
      <c r="E45" s="75">
        <v>39637</v>
      </c>
      <c r="F45" s="46" t="s">
        <v>50</v>
      </c>
      <c r="G45" s="47" t="s">
        <v>77</v>
      </c>
      <c r="H45" s="72">
        <v>6.5856481481481469E-3</v>
      </c>
      <c r="I45" s="72">
        <v>1.3563078703703704E-2</v>
      </c>
      <c r="J45" s="139">
        <f t="shared" si="0"/>
        <v>1.6425925925925913E-3</v>
      </c>
      <c r="K45" s="41">
        <f t="shared" si="1"/>
        <v>31.331058020477816</v>
      </c>
      <c r="L45" s="57"/>
      <c r="M45" s="86"/>
    </row>
    <row r="46" spans="1:13" ht="18.75" customHeight="1" x14ac:dyDescent="0.2">
      <c r="A46" s="42">
        <v>24</v>
      </c>
      <c r="B46" s="43">
        <v>147</v>
      </c>
      <c r="C46" s="44">
        <v>10123783704</v>
      </c>
      <c r="D46" s="45" t="s">
        <v>102</v>
      </c>
      <c r="E46" s="75">
        <v>39323</v>
      </c>
      <c r="F46" s="46" t="s">
        <v>32</v>
      </c>
      <c r="G46" s="47" t="s">
        <v>46</v>
      </c>
      <c r="H46" s="72">
        <v>6.5509259259259262E-3</v>
      </c>
      <c r="I46" s="72">
        <v>1.3620949074074074E-2</v>
      </c>
      <c r="J46" s="139">
        <f t="shared" si="0"/>
        <v>1.7004629629629609E-3</v>
      </c>
      <c r="K46" s="41">
        <f t="shared" si="1"/>
        <v>31.197960917587086</v>
      </c>
      <c r="L46" s="57"/>
      <c r="M46" s="86"/>
    </row>
    <row r="47" spans="1:13" ht="18.75" customHeight="1" x14ac:dyDescent="0.2">
      <c r="A47" s="42">
        <v>25</v>
      </c>
      <c r="B47" s="43">
        <v>129</v>
      </c>
      <c r="C47" s="44">
        <v>10107168715</v>
      </c>
      <c r="D47" s="45" t="s">
        <v>103</v>
      </c>
      <c r="E47" s="75">
        <v>38719</v>
      </c>
      <c r="F47" s="46" t="s">
        <v>29</v>
      </c>
      <c r="G47" s="47" t="s">
        <v>104</v>
      </c>
      <c r="H47" s="72">
        <v>6.2499999999999995E-3</v>
      </c>
      <c r="I47" s="72">
        <v>1.3638425925925927E-2</v>
      </c>
      <c r="J47" s="139">
        <f t="shared" si="0"/>
        <v>1.7179398148148145E-3</v>
      </c>
      <c r="K47" s="41">
        <f t="shared" si="1"/>
        <v>31.171477079796265</v>
      </c>
      <c r="L47" s="57"/>
      <c r="M47" s="86"/>
    </row>
    <row r="48" spans="1:13" ht="18.75" customHeight="1" x14ac:dyDescent="0.2">
      <c r="A48" s="42">
        <v>26</v>
      </c>
      <c r="B48" s="43">
        <v>108</v>
      </c>
      <c r="C48" s="44">
        <v>10113788256</v>
      </c>
      <c r="D48" s="45" t="s">
        <v>105</v>
      </c>
      <c r="E48" s="75">
        <v>39217</v>
      </c>
      <c r="F48" s="46" t="s">
        <v>29</v>
      </c>
      <c r="G48" s="47" t="s">
        <v>42</v>
      </c>
      <c r="H48" s="72">
        <v>6.5972222222222222E-3</v>
      </c>
      <c r="I48" s="72">
        <v>1.3662152777777778E-2</v>
      </c>
      <c r="J48" s="139">
        <f t="shared" si="0"/>
        <v>1.7416666666666657E-3</v>
      </c>
      <c r="K48" s="41">
        <f t="shared" si="1"/>
        <v>31.118644067796609</v>
      </c>
      <c r="L48" s="57"/>
      <c r="M48" s="86"/>
    </row>
    <row r="49" spans="1:13" ht="18.75" customHeight="1" x14ac:dyDescent="0.2">
      <c r="A49" s="42">
        <v>27</v>
      </c>
      <c r="B49" s="43">
        <v>137</v>
      </c>
      <c r="C49" s="44">
        <v>10104923769</v>
      </c>
      <c r="D49" s="45" t="s">
        <v>106</v>
      </c>
      <c r="E49" s="75">
        <v>38985</v>
      </c>
      <c r="F49" s="46" t="s">
        <v>29</v>
      </c>
      <c r="G49" s="47" t="s">
        <v>41</v>
      </c>
      <c r="H49" s="72">
        <v>6.6087962962962966E-3</v>
      </c>
      <c r="I49" s="72">
        <v>1.3668981481481482E-2</v>
      </c>
      <c r="J49" s="139">
        <f t="shared" si="0"/>
        <v>1.748495370370369E-3</v>
      </c>
      <c r="K49" s="41">
        <f t="shared" si="1"/>
        <v>31.092294665537679</v>
      </c>
      <c r="L49" s="57"/>
      <c r="M49" s="86"/>
    </row>
    <row r="50" spans="1:13" ht="18.75" customHeight="1" x14ac:dyDescent="0.2">
      <c r="A50" s="42">
        <v>28</v>
      </c>
      <c r="B50" s="43">
        <v>130</v>
      </c>
      <c r="C50" s="44">
        <v>10114420372</v>
      </c>
      <c r="D50" s="45" t="s">
        <v>107</v>
      </c>
      <c r="E50" s="75">
        <v>39331</v>
      </c>
      <c r="F50" s="46" t="s">
        <v>32</v>
      </c>
      <c r="G50" s="47" t="s">
        <v>104</v>
      </c>
      <c r="H50" s="72">
        <v>6.5740740740740733E-3</v>
      </c>
      <c r="I50" s="72">
        <v>1.367777777777778E-2</v>
      </c>
      <c r="J50" s="139">
        <f t="shared" si="0"/>
        <v>1.7572916666666674E-3</v>
      </c>
      <c r="K50" s="41">
        <f t="shared" si="1"/>
        <v>31.065989847715738</v>
      </c>
      <c r="L50" s="57"/>
      <c r="M50" s="86"/>
    </row>
    <row r="51" spans="1:13" ht="18.75" customHeight="1" x14ac:dyDescent="0.2">
      <c r="A51" s="42">
        <v>29</v>
      </c>
      <c r="B51" s="43">
        <v>133</v>
      </c>
      <c r="C51" s="44">
        <v>10126304993</v>
      </c>
      <c r="D51" s="45" t="s">
        <v>108</v>
      </c>
      <c r="E51" s="75">
        <v>39305</v>
      </c>
      <c r="F51" s="46" t="s">
        <v>50</v>
      </c>
      <c r="G51" s="47" t="s">
        <v>104</v>
      </c>
      <c r="H51" s="72">
        <v>6.6666666666666671E-3</v>
      </c>
      <c r="I51" s="72">
        <v>1.3721180555555558E-2</v>
      </c>
      <c r="J51" s="139">
        <f t="shared" si="0"/>
        <v>1.800694444444445E-3</v>
      </c>
      <c r="K51" s="41">
        <f t="shared" si="1"/>
        <v>30.961214165261381</v>
      </c>
      <c r="L51" s="57"/>
      <c r="M51" s="86"/>
    </row>
    <row r="52" spans="1:13" ht="18.75" customHeight="1" x14ac:dyDescent="0.2">
      <c r="A52" s="42">
        <v>30</v>
      </c>
      <c r="B52" s="43">
        <v>135</v>
      </c>
      <c r="C52" s="44">
        <v>10120652624</v>
      </c>
      <c r="D52" s="45" t="s">
        <v>109</v>
      </c>
      <c r="E52" s="75">
        <v>39674</v>
      </c>
      <c r="F52" s="46" t="s">
        <v>50</v>
      </c>
      <c r="G52" s="47" t="s">
        <v>104</v>
      </c>
      <c r="H52" s="72">
        <v>6.7592592592592591E-3</v>
      </c>
      <c r="I52" s="72">
        <v>1.3754513888888889E-2</v>
      </c>
      <c r="J52" s="139">
        <f t="shared" si="0"/>
        <v>1.8340277777777764E-3</v>
      </c>
      <c r="K52" s="41">
        <f t="shared" si="1"/>
        <v>30.90909090909091</v>
      </c>
      <c r="L52" s="57"/>
      <c r="M52" s="86"/>
    </row>
    <row r="53" spans="1:13" ht="18.75" customHeight="1" x14ac:dyDescent="0.2">
      <c r="A53" s="42">
        <v>31</v>
      </c>
      <c r="B53" s="43">
        <v>154</v>
      </c>
      <c r="C53" s="44">
        <v>10115495052</v>
      </c>
      <c r="D53" s="45" t="s">
        <v>110</v>
      </c>
      <c r="E53" s="75">
        <v>39470</v>
      </c>
      <c r="F53" s="46" t="s">
        <v>32</v>
      </c>
      <c r="G53" s="47" t="s">
        <v>81</v>
      </c>
      <c r="H53" s="72">
        <v>6.7245370370370367E-3</v>
      </c>
      <c r="I53" s="72">
        <v>1.3758912037037038E-2</v>
      </c>
      <c r="J53" s="139">
        <f t="shared" si="0"/>
        <v>1.8384259259259256E-3</v>
      </c>
      <c r="K53" s="41">
        <f t="shared" si="1"/>
        <v>30.883095037846932</v>
      </c>
      <c r="L53" s="57"/>
      <c r="M53" s="86"/>
    </row>
    <row r="54" spans="1:13" ht="18.75" customHeight="1" x14ac:dyDescent="0.2">
      <c r="A54" s="42">
        <v>32</v>
      </c>
      <c r="B54" s="43">
        <v>150</v>
      </c>
      <c r="C54" s="44">
        <v>10114924368</v>
      </c>
      <c r="D54" s="45" t="s">
        <v>111</v>
      </c>
      <c r="E54" s="75">
        <v>38762</v>
      </c>
      <c r="F54" s="46" t="s">
        <v>32</v>
      </c>
      <c r="G54" s="47" t="s">
        <v>43</v>
      </c>
      <c r="H54" s="72">
        <v>6.9444444444444441E-3</v>
      </c>
      <c r="I54" s="72">
        <v>1.3939814814814815E-2</v>
      </c>
      <c r="J54" s="139">
        <f t="shared" si="0"/>
        <v>2.019328703703702E-3</v>
      </c>
      <c r="K54" s="41">
        <f t="shared" si="1"/>
        <v>30.498338870431894</v>
      </c>
      <c r="L54" s="57"/>
      <c r="M54" s="86"/>
    </row>
    <row r="55" spans="1:13" ht="18.75" customHeight="1" x14ac:dyDescent="0.2">
      <c r="A55" s="42">
        <v>33</v>
      </c>
      <c r="B55" s="43">
        <v>110</v>
      </c>
      <c r="C55" s="44">
        <v>10122947682</v>
      </c>
      <c r="D55" s="45" t="s">
        <v>112</v>
      </c>
      <c r="E55" s="75">
        <v>39085</v>
      </c>
      <c r="F55" s="46" t="s">
        <v>32</v>
      </c>
      <c r="G55" s="47" t="s">
        <v>40</v>
      </c>
      <c r="H55" s="72">
        <v>6.5277777777777782E-3</v>
      </c>
      <c r="I55" s="72">
        <v>1.3971412037037037E-2</v>
      </c>
      <c r="J55" s="139">
        <f t="shared" si="0"/>
        <v>2.0509259259259248E-3</v>
      </c>
      <c r="K55" s="41">
        <f t="shared" si="1"/>
        <v>30.422535211267604</v>
      </c>
      <c r="L55" s="57"/>
      <c r="M55" s="86"/>
    </row>
    <row r="56" spans="1:13" ht="18.75" customHeight="1" x14ac:dyDescent="0.2">
      <c r="A56" s="42">
        <v>34</v>
      </c>
      <c r="B56" s="43">
        <v>141</v>
      </c>
      <c r="C56" s="44">
        <v>10104689858</v>
      </c>
      <c r="D56" s="45" t="s">
        <v>113</v>
      </c>
      <c r="E56" s="75">
        <v>39216</v>
      </c>
      <c r="F56" s="46" t="s">
        <v>32</v>
      </c>
      <c r="G56" s="47" t="s">
        <v>41</v>
      </c>
      <c r="H56" s="72">
        <v>6.7129629629629622E-3</v>
      </c>
      <c r="I56" s="72">
        <v>1.4022222222222222E-2</v>
      </c>
      <c r="J56" s="139">
        <f t="shared" si="0"/>
        <v>2.1017361111111098E-3</v>
      </c>
      <c r="K56" s="41">
        <f t="shared" si="1"/>
        <v>30.297029702970296</v>
      </c>
      <c r="L56" s="57"/>
      <c r="M56" s="86"/>
    </row>
    <row r="57" spans="1:13" ht="18.75" customHeight="1" x14ac:dyDescent="0.2">
      <c r="A57" s="42">
        <v>35</v>
      </c>
      <c r="B57" s="43">
        <v>113</v>
      </c>
      <c r="C57" s="44">
        <v>10117457583</v>
      </c>
      <c r="D57" s="45" t="s">
        <v>114</v>
      </c>
      <c r="E57" s="75">
        <v>39153</v>
      </c>
      <c r="F57" s="46" t="s">
        <v>29</v>
      </c>
      <c r="G57" s="47" t="s">
        <v>40</v>
      </c>
      <c r="H57" s="72">
        <v>6.7592592592592591E-3</v>
      </c>
      <c r="I57" s="72">
        <v>1.4026157407407409E-2</v>
      </c>
      <c r="J57" s="139">
        <f t="shared" si="0"/>
        <v>2.1056712962962965E-3</v>
      </c>
      <c r="K57" s="41">
        <f t="shared" si="1"/>
        <v>30.297029702970296</v>
      </c>
      <c r="L57" s="57"/>
      <c r="M57" s="86"/>
    </row>
    <row r="58" spans="1:13" ht="18.75" customHeight="1" x14ac:dyDescent="0.2">
      <c r="A58" s="42">
        <v>36</v>
      </c>
      <c r="B58" s="43">
        <v>139</v>
      </c>
      <c r="C58" s="44">
        <v>10115074720</v>
      </c>
      <c r="D58" s="45" t="s">
        <v>115</v>
      </c>
      <c r="E58" s="75">
        <v>39052</v>
      </c>
      <c r="F58" s="46" t="s">
        <v>29</v>
      </c>
      <c r="G58" s="47" t="s">
        <v>41</v>
      </c>
      <c r="H58" s="72">
        <v>6.8634259259259256E-3</v>
      </c>
      <c r="I58" s="72">
        <v>1.405902777777778E-2</v>
      </c>
      <c r="J58" s="139">
        <f t="shared" si="0"/>
        <v>2.1385416666666671E-3</v>
      </c>
      <c r="K58" s="41">
        <f t="shared" si="1"/>
        <v>30.222222222222221</v>
      </c>
      <c r="L58" s="57"/>
      <c r="M58" s="86"/>
    </row>
    <row r="59" spans="1:13" ht="18.75" customHeight="1" x14ac:dyDescent="0.2">
      <c r="A59" s="42">
        <v>37</v>
      </c>
      <c r="B59" s="43">
        <v>125</v>
      </c>
      <c r="C59" s="44">
        <v>10124554044</v>
      </c>
      <c r="D59" s="45" t="s">
        <v>116</v>
      </c>
      <c r="E59" s="75">
        <v>39404</v>
      </c>
      <c r="F59" s="46" t="s">
        <v>29</v>
      </c>
      <c r="G59" s="47" t="s">
        <v>67</v>
      </c>
      <c r="H59" s="72">
        <v>5.9606481481481489E-3</v>
      </c>
      <c r="I59" s="72">
        <v>1.4212847222222222E-2</v>
      </c>
      <c r="J59" s="139">
        <f t="shared" si="0"/>
        <v>2.2923611111111096E-3</v>
      </c>
      <c r="K59" s="41">
        <f t="shared" si="1"/>
        <v>29.90228013029316</v>
      </c>
      <c r="L59" s="57"/>
      <c r="M59" s="86"/>
    </row>
    <row r="60" spans="1:13" ht="18.75" customHeight="1" x14ac:dyDescent="0.2">
      <c r="A60" s="42">
        <v>38</v>
      </c>
      <c r="B60" s="43">
        <v>120</v>
      </c>
      <c r="C60" s="44">
        <v>10123421568</v>
      </c>
      <c r="D60" s="45" t="s">
        <v>117</v>
      </c>
      <c r="E60" s="75">
        <v>38830</v>
      </c>
      <c r="F60" s="46" t="s">
        <v>50</v>
      </c>
      <c r="G60" s="47" t="s">
        <v>45</v>
      </c>
      <c r="H60" s="72">
        <v>7.083333333333333E-3</v>
      </c>
      <c r="I60" s="72">
        <v>1.4223263888888888E-2</v>
      </c>
      <c r="J60" s="139">
        <f t="shared" si="0"/>
        <v>2.3027777777777751E-3</v>
      </c>
      <c r="K60" s="41">
        <f t="shared" si="1"/>
        <v>29.877949552481692</v>
      </c>
      <c r="L60" s="57"/>
      <c r="M60" s="86"/>
    </row>
    <row r="61" spans="1:13" ht="18.75" customHeight="1" x14ac:dyDescent="0.2">
      <c r="A61" s="42">
        <v>39</v>
      </c>
      <c r="B61" s="43">
        <v>151</v>
      </c>
      <c r="C61" s="44">
        <v>10125480796</v>
      </c>
      <c r="D61" s="45" t="s">
        <v>118</v>
      </c>
      <c r="E61" s="75">
        <v>39309</v>
      </c>
      <c r="F61" s="46" t="s">
        <v>50</v>
      </c>
      <c r="G61" s="47" t="s">
        <v>43</v>
      </c>
      <c r="H61" s="72">
        <v>6.828703703703704E-3</v>
      </c>
      <c r="I61" s="72">
        <v>1.4247569444444446E-2</v>
      </c>
      <c r="J61" s="139">
        <f t="shared" si="0"/>
        <v>2.3270833333333338E-3</v>
      </c>
      <c r="K61" s="41">
        <f t="shared" si="1"/>
        <v>29.82940698619009</v>
      </c>
      <c r="L61" s="57"/>
      <c r="M61" s="86"/>
    </row>
    <row r="62" spans="1:13" ht="18.75" customHeight="1" x14ac:dyDescent="0.2">
      <c r="A62" s="42">
        <v>40</v>
      </c>
      <c r="B62" s="43">
        <v>115</v>
      </c>
      <c r="C62" s="44">
        <v>10127774747</v>
      </c>
      <c r="D62" s="45" t="s">
        <v>119</v>
      </c>
      <c r="E62" s="75">
        <v>39361</v>
      </c>
      <c r="F62" s="46" t="s">
        <v>29</v>
      </c>
      <c r="G62" s="47" t="s">
        <v>45</v>
      </c>
      <c r="H62" s="72">
        <v>6.875E-3</v>
      </c>
      <c r="I62" s="72">
        <v>1.4277430555555555E-2</v>
      </c>
      <c r="J62" s="139">
        <f t="shared" si="0"/>
        <v>2.3569444444444428E-3</v>
      </c>
      <c r="K62" s="41">
        <f t="shared" si="1"/>
        <v>29.756888168557538</v>
      </c>
      <c r="L62" s="57"/>
      <c r="M62" s="86"/>
    </row>
    <row r="63" spans="1:13" ht="18.75" customHeight="1" x14ac:dyDescent="0.2">
      <c r="A63" s="42">
        <v>41</v>
      </c>
      <c r="B63" s="43">
        <v>121</v>
      </c>
      <c r="C63" s="44">
        <v>10104614682</v>
      </c>
      <c r="D63" s="45" t="s">
        <v>120</v>
      </c>
      <c r="E63" s="75">
        <v>38739</v>
      </c>
      <c r="F63" s="46" t="s">
        <v>29</v>
      </c>
      <c r="G63" s="47" t="s">
        <v>47</v>
      </c>
      <c r="H63" s="72">
        <v>7.1296296296296307E-3</v>
      </c>
      <c r="I63" s="72">
        <v>1.4426273148148148E-2</v>
      </c>
      <c r="J63" s="139">
        <f t="shared" si="0"/>
        <v>2.5057870370370355E-3</v>
      </c>
      <c r="K63" s="41">
        <f t="shared" si="1"/>
        <v>29.470304975922954</v>
      </c>
      <c r="L63" s="57"/>
      <c r="M63" s="86"/>
    </row>
    <row r="64" spans="1:13" ht="18.75" customHeight="1" x14ac:dyDescent="0.2">
      <c r="A64" s="42">
        <v>42</v>
      </c>
      <c r="B64" s="43">
        <v>131</v>
      </c>
      <c r="C64" s="44">
        <v>10126306007</v>
      </c>
      <c r="D64" s="45" t="s">
        <v>121</v>
      </c>
      <c r="E64" s="75">
        <v>39109</v>
      </c>
      <c r="F64" s="46" t="s">
        <v>50</v>
      </c>
      <c r="G64" s="47" t="s">
        <v>104</v>
      </c>
      <c r="H64" s="72">
        <v>6.9907407407407409E-3</v>
      </c>
      <c r="I64" s="72">
        <v>1.445162037037037E-2</v>
      </c>
      <c r="J64" s="139">
        <f t="shared" si="0"/>
        <v>2.5311342592592573E-3</v>
      </c>
      <c r="K64" s="41">
        <f t="shared" si="1"/>
        <v>29.399519615692554</v>
      </c>
      <c r="L64" s="57"/>
      <c r="M64" s="86"/>
    </row>
    <row r="65" spans="1:14" ht="18.75" customHeight="1" x14ac:dyDescent="0.2">
      <c r="A65" s="42">
        <v>43</v>
      </c>
      <c r="B65" s="43">
        <v>117</v>
      </c>
      <c r="C65" s="44">
        <v>10117244486</v>
      </c>
      <c r="D65" s="45" t="s">
        <v>122</v>
      </c>
      <c r="E65" s="75">
        <v>38860</v>
      </c>
      <c r="F65" s="46" t="s">
        <v>50</v>
      </c>
      <c r="G65" s="47" t="s">
        <v>45</v>
      </c>
      <c r="H65" s="72">
        <v>7.1643518518518514E-3</v>
      </c>
      <c r="I65" s="72">
        <v>1.4455324074074074E-2</v>
      </c>
      <c r="J65" s="139">
        <f t="shared" si="0"/>
        <v>2.534837962962961E-3</v>
      </c>
      <c r="K65" s="41">
        <f t="shared" si="1"/>
        <v>29.399519615692554</v>
      </c>
      <c r="L65" s="57"/>
      <c r="M65" s="86"/>
    </row>
    <row r="66" spans="1:14" ht="18.75" customHeight="1" x14ac:dyDescent="0.2">
      <c r="A66" s="42">
        <v>44</v>
      </c>
      <c r="B66" s="43">
        <v>116</v>
      </c>
      <c r="C66" s="44">
        <v>10117449604</v>
      </c>
      <c r="D66" s="45" t="s">
        <v>123</v>
      </c>
      <c r="E66" s="75">
        <v>39316</v>
      </c>
      <c r="F66" s="46" t="s">
        <v>50</v>
      </c>
      <c r="G66" s="47" t="s">
        <v>45</v>
      </c>
      <c r="H66" s="72">
        <v>7.0486111111111105E-3</v>
      </c>
      <c r="I66" s="72">
        <v>1.4490856481481481E-2</v>
      </c>
      <c r="J66" s="139">
        <f t="shared" si="0"/>
        <v>2.5703703703703687E-3</v>
      </c>
      <c r="K66" s="41">
        <f t="shared" si="1"/>
        <v>29.329073482428115</v>
      </c>
      <c r="L66" s="57"/>
      <c r="M66" s="86"/>
    </row>
    <row r="67" spans="1:14" ht="18.75" customHeight="1" x14ac:dyDescent="0.2">
      <c r="A67" s="42">
        <v>45</v>
      </c>
      <c r="B67" s="43">
        <v>134</v>
      </c>
      <c r="C67" s="44">
        <v>10126945702</v>
      </c>
      <c r="D67" s="45" t="s">
        <v>124</v>
      </c>
      <c r="E67" s="75">
        <v>39427</v>
      </c>
      <c r="F67" s="46" t="s">
        <v>50</v>
      </c>
      <c r="G67" s="47" t="s">
        <v>104</v>
      </c>
      <c r="H67" s="72">
        <v>7.1180555555555554E-3</v>
      </c>
      <c r="I67" s="72">
        <v>1.4565046296296296E-2</v>
      </c>
      <c r="J67" s="139">
        <f t="shared" si="0"/>
        <v>2.6445601851851838E-3</v>
      </c>
      <c r="K67" s="41">
        <f t="shared" si="1"/>
        <v>29.189189189189189</v>
      </c>
      <c r="L67" s="57"/>
      <c r="M67" s="86"/>
    </row>
    <row r="68" spans="1:14" ht="18.75" customHeight="1" x14ac:dyDescent="0.2">
      <c r="A68" s="42">
        <v>46</v>
      </c>
      <c r="B68" s="43">
        <v>127</v>
      </c>
      <c r="C68" s="44">
        <v>10094522642</v>
      </c>
      <c r="D68" s="45" t="s">
        <v>125</v>
      </c>
      <c r="E68" s="75">
        <v>38898</v>
      </c>
      <c r="F68" s="46" t="s">
        <v>29</v>
      </c>
      <c r="G68" s="47" t="s">
        <v>100</v>
      </c>
      <c r="H68" s="72">
        <v>7.2106481481481475E-3</v>
      </c>
      <c r="I68" s="72">
        <v>1.4601157407407408E-2</v>
      </c>
      <c r="J68" s="139">
        <f t="shared" si="0"/>
        <v>2.6806712962962956E-3</v>
      </c>
      <c r="K68" s="41">
        <f t="shared" si="1"/>
        <v>29.096671949286847</v>
      </c>
      <c r="L68" s="57"/>
      <c r="M68" s="86"/>
    </row>
    <row r="69" spans="1:14" ht="18.75" customHeight="1" x14ac:dyDescent="0.2">
      <c r="A69" s="42">
        <v>47</v>
      </c>
      <c r="B69" s="43">
        <v>106</v>
      </c>
      <c r="C69" s="44">
        <v>10116255086</v>
      </c>
      <c r="D69" s="45" t="s">
        <v>126</v>
      </c>
      <c r="E69" s="75">
        <v>39419</v>
      </c>
      <c r="F69" s="46" t="s">
        <v>29</v>
      </c>
      <c r="G69" s="47" t="s">
        <v>42</v>
      </c>
      <c r="H69" s="72">
        <v>7.2106481481481475E-3</v>
      </c>
      <c r="I69" s="72">
        <v>1.4741203703703703E-2</v>
      </c>
      <c r="J69" s="139">
        <f t="shared" si="0"/>
        <v>2.8207175925925899E-3</v>
      </c>
      <c r="K69" s="41">
        <f t="shared" si="1"/>
        <v>28.822605965463108</v>
      </c>
      <c r="L69" s="57"/>
      <c r="M69" s="86"/>
    </row>
    <row r="70" spans="1:14" ht="18.75" customHeight="1" x14ac:dyDescent="0.2">
      <c r="A70" s="42">
        <v>48</v>
      </c>
      <c r="B70" s="43">
        <v>126</v>
      </c>
      <c r="C70" s="44">
        <v>10130179943</v>
      </c>
      <c r="D70" s="45" t="s">
        <v>127</v>
      </c>
      <c r="E70" s="75">
        <v>39478</v>
      </c>
      <c r="F70" s="46" t="s">
        <v>50</v>
      </c>
      <c r="G70" s="47" t="s">
        <v>67</v>
      </c>
      <c r="H70" s="72">
        <v>7.3842592592592597E-3</v>
      </c>
      <c r="I70" s="72">
        <v>1.4786226851851852E-2</v>
      </c>
      <c r="J70" s="139">
        <f t="shared" si="0"/>
        <v>2.8657407407407399E-3</v>
      </c>
      <c r="K70" s="41">
        <f t="shared" si="1"/>
        <v>28.732394366197184</v>
      </c>
      <c r="L70" s="57"/>
      <c r="M70" s="86"/>
    </row>
    <row r="71" spans="1:14" ht="18.75" customHeight="1" x14ac:dyDescent="0.2">
      <c r="A71" s="42">
        <v>49</v>
      </c>
      <c r="B71" s="43">
        <v>119</v>
      </c>
      <c r="C71" s="44">
        <v>10089582211</v>
      </c>
      <c r="D71" s="45" t="s">
        <v>128</v>
      </c>
      <c r="E71" s="75">
        <v>38887</v>
      </c>
      <c r="F71" s="46" t="s">
        <v>50</v>
      </c>
      <c r="G71" s="47" t="s">
        <v>45</v>
      </c>
      <c r="H71" s="72">
        <v>7.3032407407407412E-3</v>
      </c>
      <c r="I71" s="72">
        <v>1.496238425925926E-2</v>
      </c>
      <c r="J71" s="139">
        <f t="shared" si="0"/>
        <v>3.0418981481481477E-3</v>
      </c>
      <c r="K71" s="41">
        <f t="shared" si="1"/>
        <v>28.399071925754061</v>
      </c>
      <c r="L71" s="57"/>
      <c r="M71" s="86"/>
    </row>
    <row r="72" spans="1:14" ht="18.75" customHeight="1" x14ac:dyDescent="0.2">
      <c r="A72" s="42">
        <v>50</v>
      </c>
      <c r="B72" s="43">
        <v>132</v>
      </c>
      <c r="C72" s="44">
        <v>10126941153</v>
      </c>
      <c r="D72" s="45" t="s">
        <v>129</v>
      </c>
      <c r="E72" s="75">
        <v>39361</v>
      </c>
      <c r="F72" s="46" t="s">
        <v>50</v>
      </c>
      <c r="G72" s="47" t="s">
        <v>104</v>
      </c>
      <c r="H72" s="72">
        <v>8.0902777777777778E-3</v>
      </c>
      <c r="I72" s="72">
        <v>1.5608217592592594E-2</v>
      </c>
      <c r="J72" s="139">
        <f t="shared" si="0"/>
        <v>3.6877314814814811E-3</v>
      </c>
      <c r="K72" s="41">
        <f t="shared" si="1"/>
        <v>27.220163083765751</v>
      </c>
      <c r="L72" s="57"/>
      <c r="M72" s="86"/>
    </row>
    <row r="73" spans="1:14" ht="18.75" customHeight="1" x14ac:dyDescent="0.2">
      <c r="A73" s="42" t="s">
        <v>48</v>
      </c>
      <c r="B73" s="43">
        <v>146</v>
      </c>
      <c r="C73" s="44">
        <v>10104652068</v>
      </c>
      <c r="D73" s="45" t="s">
        <v>130</v>
      </c>
      <c r="E73" s="75">
        <v>39101</v>
      </c>
      <c r="F73" s="46" t="s">
        <v>32</v>
      </c>
      <c r="G73" s="47" t="s">
        <v>46</v>
      </c>
      <c r="H73" s="72"/>
      <c r="I73" s="72"/>
      <c r="J73" s="139"/>
      <c r="K73" s="41" t="str">
        <f t="shared" si="1"/>
        <v/>
      </c>
      <c r="L73" s="57"/>
      <c r="M73" s="86"/>
    </row>
    <row r="74" spans="1:14" ht="18.75" customHeight="1" x14ac:dyDescent="0.2">
      <c r="A74" s="42" t="s">
        <v>48</v>
      </c>
      <c r="B74" s="43">
        <v>101</v>
      </c>
      <c r="C74" s="44">
        <v>10129111832</v>
      </c>
      <c r="D74" s="45" t="s">
        <v>131</v>
      </c>
      <c r="E74" s="75">
        <v>39838</v>
      </c>
      <c r="F74" s="46" t="s">
        <v>50</v>
      </c>
      <c r="G74" s="47" t="s">
        <v>77</v>
      </c>
      <c r="H74" s="72"/>
      <c r="I74" s="72"/>
      <c r="J74" s="139"/>
      <c r="K74" s="41" t="str">
        <f t="shared" si="1"/>
        <v/>
      </c>
      <c r="L74" s="57"/>
      <c r="M74" s="86"/>
    </row>
    <row r="75" spans="1:14" ht="18.75" customHeight="1" thickBot="1" x14ac:dyDescent="0.25">
      <c r="A75" s="48" t="s">
        <v>48</v>
      </c>
      <c r="B75" s="58">
        <v>109</v>
      </c>
      <c r="C75" s="49">
        <v>10113021451</v>
      </c>
      <c r="D75" s="50" t="s">
        <v>132</v>
      </c>
      <c r="E75" s="87">
        <v>39339</v>
      </c>
      <c r="F75" s="51" t="s">
        <v>51</v>
      </c>
      <c r="G75" s="52" t="s">
        <v>42</v>
      </c>
      <c r="H75" s="73"/>
      <c r="I75" s="73"/>
      <c r="J75" s="140"/>
      <c r="K75" s="141" t="str">
        <f t="shared" si="1"/>
        <v/>
      </c>
      <c r="L75" s="59"/>
      <c r="M75" s="88"/>
    </row>
    <row r="76" spans="1:14" ht="8.25" customHeight="1" thickTop="1" thickBot="1" x14ac:dyDescent="0.25">
      <c r="A76" s="23"/>
      <c r="B76" s="24"/>
      <c r="C76" s="24"/>
      <c r="D76" s="25"/>
      <c r="E76" s="26"/>
      <c r="F76" s="27"/>
      <c r="G76" s="26"/>
      <c r="H76" s="26"/>
      <c r="I76" s="28"/>
      <c r="J76" s="28"/>
      <c r="K76" s="28"/>
      <c r="L76" s="28"/>
      <c r="M76" s="28"/>
    </row>
    <row r="77" spans="1:14" ht="15.75" thickTop="1" x14ac:dyDescent="0.2">
      <c r="A77" s="98" t="s">
        <v>4</v>
      </c>
      <c r="B77" s="99"/>
      <c r="C77" s="99"/>
      <c r="D77" s="99"/>
      <c r="E77" s="60"/>
      <c r="F77" s="60"/>
      <c r="G77" s="103" t="s">
        <v>5</v>
      </c>
      <c r="H77" s="103"/>
      <c r="I77" s="103"/>
      <c r="J77" s="103"/>
      <c r="K77" s="103"/>
      <c r="L77" s="103"/>
      <c r="M77" s="104"/>
    </row>
    <row r="78" spans="1:14" ht="15" x14ac:dyDescent="0.2">
      <c r="A78" s="66" t="s">
        <v>134</v>
      </c>
      <c r="B78" s="33"/>
      <c r="C78" s="61"/>
      <c r="D78" s="62"/>
      <c r="E78" s="4"/>
      <c r="F78" s="4"/>
      <c r="G78" s="29" t="s">
        <v>30</v>
      </c>
      <c r="H78" s="37">
        <v>13</v>
      </c>
      <c r="I78" s="74"/>
      <c r="J78" s="74"/>
      <c r="K78" s="74"/>
      <c r="L78" s="38" t="s">
        <v>28</v>
      </c>
      <c r="M78" s="39">
        <f>COUNTIF(F23:F75,"ЗМС")</f>
        <v>0</v>
      </c>
      <c r="N78" s="30"/>
    </row>
    <row r="79" spans="1:14" ht="15" x14ac:dyDescent="0.2">
      <c r="A79" s="66" t="s">
        <v>133</v>
      </c>
      <c r="B79" s="33"/>
      <c r="C79" s="63"/>
      <c r="D79" s="62"/>
      <c r="E79" s="89"/>
      <c r="F79" s="89"/>
      <c r="G79" s="29" t="s">
        <v>23</v>
      </c>
      <c r="H79" s="37">
        <f>H80+H85</f>
        <v>53</v>
      </c>
      <c r="I79" s="74"/>
      <c r="J79" s="74"/>
      <c r="K79" s="74"/>
      <c r="L79" s="38" t="s">
        <v>19</v>
      </c>
      <c r="M79" s="39">
        <f>COUNTIF(F23:F75,"МСМК")</f>
        <v>0</v>
      </c>
      <c r="N79" s="30"/>
    </row>
    <row r="80" spans="1:14" ht="15" x14ac:dyDescent="0.2">
      <c r="A80" s="66" t="s">
        <v>70</v>
      </c>
      <c r="B80" s="33"/>
      <c r="C80" s="16"/>
      <c r="D80" s="62"/>
      <c r="E80" s="89"/>
      <c r="F80" s="89"/>
      <c r="G80" s="29" t="s">
        <v>24</v>
      </c>
      <c r="H80" s="37">
        <f>H81+H82+H83+H84</f>
        <v>53</v>
      </c>
      <c r="I80" s="74"/>
      <c r="J80" s="74"/>
      <c r="K80" s="74"/>
      <c r="L80" s="38" t="s">
        <v>21</v>
      </c>
      <c r="M80" s="39">
        <f>COUNTIF(F23:F75,"МС")</f>
        <v>0</v>
      </c>
      <c r="N80" s="30"/>
    </row>
    <row r="81" spans="1:14" ht="15" x14ac:dyDescent="0.2">
      <c r="A81" s="66" t="s">
        <v>57</v>
      </c>
      <c r="B81" s="33"/>
      <c r="C81" s="16"/>
      <c r="D81" s="62"/>
      <c r="E81" s="89"/>
      <c r="F81" s="89"/>
      <c r="G81" s="29" t="s">
        <v>25</v>
      </c>
      <c r="H81" s="37">
        <f>COUNT(A23:A75)</f>
        <v>50</v>
      </c>
      <c r="I81" s="74"/>
      <c r="J81" s="74"/>
      <c r="K81" s="74"/>
      <c r="L81" s="40" t="s">
        <v>29</v>
      </c>
      <c r="M81" s="39">
        <f>COUNTIF(F23:F75,"КМС")</f>
        <v>19</v>
      </c>
      <c r="N81" s="30"/>
    </row>
    <row r="82" spans="1:14" ht="15" x14ac:dyDescent="0.2">
      <c r="A82" s="64"/>
      <c r="B82" s="33"/>
      <c r="C82" s="16"/>
      <c r="D82" s="62"/>
      <c r="E82" s="89"/>
      <c r="F82" s="89"/>
      <c r="G82" s="29" t="s">
        <v>36</v>
      </c>
      <c r="H82" s="37">
        <f>COUNTIF(A23:A75,"ЛИМ")</f>
        <v>0</v>
      </c>
      <c r="I82" s="74"/>
      <c r="J82" s="74"/>
      <c r="K82" s="74"/>
      <c r="L82" s="40" t="s">
        <v>32</v>
      </c>
      <c r="M82" s="39">
        <f>COUNTIF(F23:F75,"1 СР")</f>
        <v>19</v>
      </c>
      <c r="N82" s="30"/>
    </row>
    <row r="83" spans="1:14" ht="15" x14ac:dyDescent="0.2">
      <c r="A83" s="65"/>
      <c r="B83" s="19"/>
      <c r="C83" s="19"/>
      <c r="D83" s="62"/>
      <c r="E83" s="89"/>
      <c r="F83" s="89"/>
      <c r="G83" s="29" t="s">
        <v>26</v>
      </c>
      <c r="H83" s="37">
        <f>COUNTIF(A23:A75,"НФ")</f>
        <v>3</v>
      </c>
      <c r="I83" s="74"/>
      <c r="J83" s="74"/>
      <c r="K83" s="74"/>
      <c r="L83" s="40" t="s">
        <v>50</v>
      </c>
      <c r="M83" s="39">
        <f>COUNTIF(F23:F75,"2 СР")</f>
        <v>14</v>
      </c>
      <c r="N83" s="30"/>
    </row>
    <row r="84" spans="1:14" ht="15" x14ac:dyDescent="0.2">
      <c r="A84" s="32"/>
      <c r="B84" s="33"/>
      <c r="C84" s="33"/>
      <c r="D84" s="62"/>
      <c r="E84" s="89"/>
      <c r="F84" s="89"/>
      <c r="G84" s="29" t="s">
        <v>34</v>
      </c>
      <c r="H84" s="37">
        <f>COUNTIF(A23:A75,"ДСКВ")</f>
        <v>0</v>
      </c>
      <c r="I84" s="74"/>
      <c r="J84" s="74"/>
      <c r="K84" s="74"/>
      <c r="L84" s="40" t="s">
        <v>51</v>
      </c>
      <c r="M84" s="39">
        <f>COUNTIF(F23:F75,"3 СР")</f>
        <v>1</v>
      </c>
      <c r="N84" s="30"/>
    </row>
    <row r="85" spans="1:14" ht="15" x14ac:dyDescent="0.2">
      <c r="A85" s="32"/>
      <c r="B85" s="33"/>
      <c r="C85" s="33"/>
      <c r="D85" s="62"/>
      <c r="E85" s="89"/>
      <c r="F85" s="89"/>
      <c r="G85" s="29" t="s">
        <v>27</v>
      </c>
      <c r="H85" s="37">
        <f>COUNTIF(A23:A75,"НС")</f>
        <v>0</v>
      </c>
      <c r="I85" s="74"/>
      <c r="J85" s="74"/>
      <c r="K85" s="74"/>
      <c r="L85" s="29"/>
      <c r="M85" s="31"/>
      <c r="N85" s="30"/>
    </row>
    <row r="86" spans="1:14" ht="5.25" customHeight="1" x14ac:dyDescent="0.2">
      <c r="A86" s="32"/>
      <c r="B86" s="33"/>
      <c r="C86" s="33"/>
      <c r="D86" s="33"/>
      <c r="E86" s="33"/>
      <c r="F86" s="33"/>
      <c r="G86" s="19"/>
      <c r="H86" s="19"/>
      <c r="I86" s="34"/>
      <c r="J86" s="34"/>
      <c r="K86" s="19"/>
      <c r="L86" s="19"/>
      <c r="M86" s="90"/>
      <c r="N86" s="30"/>
    </row>
    <row r="87" spans="1:14" ht="15.75" x14ac:dyDescent="0.2">
      <c r="A87" s="100" t="s">
        <v>2</v>
      </c>
      <c r="B87" s="101"/>
      <c r="C87" s="101"/>
      <c r="D87" s="101" t="s">
        <v>10</v>
      </c>
      <c r="E87" s="101"/>
      <c r="F87" s="101"/>
      <c r="G87" s="101" t="s">
        <v>3</v>
      </c>
      <c r="H87" s="101"/>
      <c r="I87" s="101"/>
      <c r="J87" s="101" t="s">
        <v>49</v>
      </c>
      <c r="K87" s="101"/>
      <c r="L87" s="101"/>
      <c r="M87" s="102"/>
    </row>
    <row r="88" spans="1:14" x14ac:dyDescent="0.2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7"/>
    </row>
    <row r="89" spans="1:14" x14ac:dyDescent="0.2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5"/>
    </row>
    <row r="90" spans="1:14" x14ac:dyDescent="0.2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5"/>
    </row>
    <row r="91" spans="1:14" x14ac:dyDescent="0.2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7"/>
    </row>
    <row r="92" spans="1:14" x14ac:dyDescent="0.2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7"/>
    </row>
    <row r="93" spans="1:14" ht="16.5" thickBot="1" x14ac:dyDescent="0.25">
      <c r="A93" s="135"/>
      <c r="B93" s="136"/>
      <c r="C93" s="136"/>
      <c r="D93" s="136" t="str">
        <f>G17</f>
        <v>Л. Н. Юдина (ВК, Забайкальсктй край)</v>
      </c>
      <c r="E93" s="136"/>
      <c r="F93" s="136"/>
      <c r="G93" s="136" t="str">
        <f>G18</f>
        <v>М.А. Иванова (ВК, г. Великие Луки)</v>
      </c>
      <c r="H93" s="136"/>
      <c r="I93" s="136"/>
      <c r="J93" s="136" t="str">
        <f>G19</f>
        <v>Т.Н. Бахтина (ВК, г. Санкт-Петербург)</v>
      </c>
      <c r="K93" s="136"/>
      <c r="L93" s="136"/>
      <c r="M93" s="137"/>
    </row>
    <row r="94" spans="1:14" ht="13.5" thickTop="1" x14ac:dyDescent="0.2"/>
  </sheetData>
  <sheetProtection formatCells="0" formatColumns="0" formatRows="0" sort="0" autoFilter="0" pivotTables="0"/>
  <mergeCells count="41">
    <mergeCell ref="A92:E92"/>
    <mergeCell ref="F92:M92"/>
    <mergeCell ref="A93:C93"/>
    <mergeCell ref="D93:F93"/>
    <mergeCell ref="G93:I93"/>
    <mergeCell ref="J93:M93"/>
    <mergeCell ref="A12:M12"/>
    <mergeCell ref="L21:L22"/>
    <mergeCell ref="M21:M22"/>
    <mergeCell ref="G21:G22"/>
    <mergeCell ref="A1:M1"/>
    <mergeCell ref="A2:M2"/>
    <mergeCell ref="A3:M3"/>
    <mergeCell ref="A6:M6"/>
    <mergeCell ref="A4:M4"/>
    <mergeCell ref="A7:M7"/>
    <mergeCell ref="A8:M8"/>
    <mergeCell ref="I21:I22"/>
    <mergeCell ref="J21:J22"/>
    <mergeCell ref="K21:K22"/>
    <mergeCell ref="A9:M9"/>
    <mergeCell ref="A10:M10"/>
    <mergeCell ref="A11:M11"/>
    <mergeCell ref="A15:G15"/>
    <mergeCell ref="A21:A22"/>
    <mergeCell ref="B21:B22"/>
    <mergeCell ref="C21:C22"/>
    <mergeCell ref="D21:D22"/>
    <mergeCell ref="E21:E22"/>
    <mergeCell ref="F21:F22"/>
    <mergeCell ref="H15:M15"/>
    <mergeCell ref="A88:E88"/>
    <mergeCell ref="F88:M88"/>
    <mergeCell ref="A91:E91"/>
    <mergeCell ref="F91:M91"/>
    <mergeCell ref="A77:D77"/>
    <mergeCell ref="A87:C87"/>
    <mergeCell ref="D87:F87"/>
    <mergeCell ref="G87:I87"/>
    <mergeCell ref="J87:M87"/>
    <mergeCell ref="G77:M77"/>
  </mergeCells>
  <conditionalFormatting sqref="H23:I75 K23:M75">
    <cfRule type="cellIs" dxfId="1" priority="1" operator="equal">
      <formula>0</formula>
    </cfRule>
  </conditionalFormatting>
  <conditionalFormatting sqref="B94:B1048576 B6:B76 B1:B3 B88:B92 B78:B86">
    <cfRule type="duplicateValues" dxfId="0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7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Инд. г. на время</vt:lpstr>
      <vt:lpstr>'Инд. г. на время'!Заголовки_для_печати</vt:lpstr>
      <vt:lpstr>'Инд. г.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2022-04-17T13:42:06Z</cp:lastPrinted>
  <dcterms:created xsi:type="dcterms:W3CDTF">1996-10-08T23:32:33Z</dcterms:created>
  <dcterms:modified xsi:type="dcterms:W3CDTF">2022-07-21T09:07:07Z</dcterms:modified>
</cp:coreProperties>
</file>