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Маунтинбайк 2023\"/>
    </mc:Choice>
  </mc:AlternateContent>
  <xr:revisionPtr revIDLastSave="0" documentId="13_ncr:1_{4113DF29-977E-48D8-93AB-4A2F926D9A75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 кор кр" sheetId="113" r:id="rId1"/>
    <sheet name="Ж кор кр" sheetId="114" r:id="rId2"/>
    <sheet name="М кр к" sheetId="115" r:id="rId3"/>
    <sheet name="Ж кр к" sheetId="116" r:id="rId4"/>
    <sheet name="Ю-ры 17-18 кр к" sheetId="117" r:id="rId5"/>
    <sheet name="Ю-ки 17-18 кр к" sheetId="118" r:id="rId6"/>
  </sheets>
  <definedNames>
    <definedName name="_xlnm.Print_Area" localSheetId="1">'Ж кор кр'!$A$1:$L$80</definedName>
    <definedName name="_xlnm.Print_Area" localSheetId="3">'Ж кр к'!$A$1:$L$66</definedName>
    <definedName name="_xlnm.Print_Area" localSheetId="0">'М кор кр'!$A$1:$L$80</definedName>
    <definedName name="_xlnm.Print_Area" localSheetId="2">'М кр к'!$A$1:$L$72</definedName>
    <definedName name="_xlnm.Print_Area" localSheetId="5">'Ю-ки 17-18 кр к'!$A$1:$L$55</definedName>
    <definedName name="_xlnm.Print_Area" localSheetId="4">'Ю-ры 17-18 кр к'!$A$1:$L$83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13" l="1"/>
  <c r="I55" i="118"/>
  <c r="E55" i="118"/>
  <c r="A55" i="118"/>
  <c r="L46" i="118"/>
  <c r="H46" i="118"/>
  <c r="L45" i="118"/>
  <c r="H45" i="118"/>
  <c r="L44" i="118"/>
  <c r="H44" i="118"/>
  <c r="L43" i="118"/>
  <c r="H43" i="118"/>
  <c r="L42" i="118"/>
  <c r="H42" i="118"/>
  <c r="L41" i="118"/>
  <c r="H41" i="118"/>
  <c r="L40" i="118"/>
  <c r="J34" i="118"/>
  <c r="I34" i="118"/>
  <c r="J33" i="118"/>
  <c r="I33" i="118"/>
  <c r="J32" i="118"/>
  <c r="I32" i="118"/>
  <c r="J31" i="118"/>
  <c r="I31" i="118"/>
  <c r="J30" i="118"/>
  <c r="I30" i="118"/>
  <c r="J29" i="118"/>
  <c r="I29" i="118"/>
  <c r="J28" i="118"/>
  <c r="I28" i="118"/>
  <c r="J27" i="118"/>
  <c r="I27" i="118"/>
  <c r="J26" i="118"/>
  <c r="I26" i="118"/>
  <c r="J25" i="118"/>
  <c r="I25" i="118"/>
  <c r="J24" i="118"/>
  <c r="I24" i="118"/>
  <c r="J23" i="118"/>
  <c r="I38" i="117"/>
  <c r="J38" i="117"/>
  <c r="I39" i="117"/>
  <c r="J39" i="117"/>
  <c r="I40" i="117"/>
  <c r="J40" i="117"/>
  <c r="I41" i="117"/>
  <c r="J41" i="117"/>
  <c r="I42" i="117"/>
  <c r="J42" i="117"/>
  <c r="I43" i="117"/>
  <c r="J43" i="117"/>
  <c r="I44" i="117"/>
  <c r="J44" i="117"/>
  <c r="I45" i="117"/>
  <c r="J45" i="117"/>
  <c r="I46" i="117"/>
  <c r="J46" i="117"/>
  <c r="I47" i="117"/>
  <c r="J47" i="117"/>
  <c r="I48" i="117"/>
  <c r="J48" i="117"/>
  <c r="I49" i="117"/>
  <c r="J49" i="117"/>
  <c r="I50" i="117"/>
  <c r="J50" i="117"/>
  <c r="I51" i="117"/>
  <c r="J51" i="117"/>
  <c r="I52" i="117"/>
  <c r="J52" i="117"/>
  <c r="I83" i="117"/>
  <c r="E83" i="117"/>
  <c r="A83" i="117"/>
  <c r="L74" i="117"/>
  <c r="H74" i="117"/>
  <c r="L73" i="117"/>
  <c r="H73" i="117"/>
  <c r="L72" i="117"/>
  <c r="H72" i="117"/>
  <c r="L71" i="117"/>
  <c r="H71" i="117"/>
  <c r="L70" i="117"/>
  <c r="H70" i="117"/>
  <c r="L69" i="117"/>
  <c r="H69" i="117"/>
  <c r="L68" i="117"/>
  <c r="J37" i="117"/>
  <c r="I37" i="117"/>
  <c r="J36" i="117"/>
  <c r="I36" i="117"/>
  <c r="J35" i="117"/>
  <c r="I35" i="117"/>
  <c r="J34" i="117"/>
  <c r="I34" i="117"/>
  <c r="J33" i="117"/>
  <c r="I33" i="117"/>
  <c r="J32" i="117"/>
  <c r="I32" i="117"/>
  <c r="J31" i="117"/>
  <c r="I31" i="117"/>
  <c r="J30" i="117"/>
  <c r="I30" i="117"/>
  <c r="J29" i="117"/>
  <c r="I29" i="117"/>
  <c r="J28" i="117"/>
  <c r="I28" i="117"/>
  <c r="J27" i="117"/>
  <c r="I27" i="117"/>
  <c r="J26" i="117"/>
  <c r="I26" i="117"/>
  <c r="J25" i="117"/>
  <c r="I25" i="117"/>
  <c r="J24" i="117"/>
  <c r="I24" i="117"/>
  <c r="J23" i="117"/>
  <c r="I66" i="116"/>
  <c r="E66" i="116"/>
  <c r="A66" i="116"/>
  <c r="L57" i="116"/>
  <c r="H57" i="116"/>
  <c r="L56" i="116"/>
  <c r="H56" i="116"/>
  <c r="L55" i="116"/>
  <c r="H55" i="116"/>
  <c r="L54" i="116"/>
  <c r="H54" i="116"/>
  <c r="L53" i="116"/>
  <c r="H53" i="116"/>
  <c r="L52" i="116"/>
  <c r="H52" i="116"/>
  <c r="L51" i="116"/>
  <c r="J31" i="116"/>
  <c r="I31" i="116"/>
  <c r="J30" i="116"/>
  <c r="I30" i="116"/>
  <c r="J29" i="116"/>
  <c r="I29" i="116"/>
  <c r="J28" i="116"/>
  <c r="I28" i="116"/>
  <c r="J27" i="116"/>
  <c r="I27" i="116"/>
  <c r="J26" i="116"/>
  <c r="I26" i="116"/>
  <c r="J25" i="116"/>
  <c r="I25" i="116"/>
  <c r="J24" i="116"/>
  <c r="I24" i="116"/>
  <c r="J23" i="116"/>
  <c r="I72" i="115"/>
  <c r="E72" i="115"/>
  <c r="A72" i="115"/>
  <c r="L63" i="115"/>
  <c r="H63" i="115"/>
  <c r="L62" i="115"/>
  <c r="H62" i="115"/>
  <c r="L61" i="115"/>
  <c r="H61" i="115"/>
  <c r="L60" i="115"/>
  <c r="H60" i="115"/>
  <c r="L59" i="115"/>
  <c r="H59" i="115"/>
  <c r="L58" i="115"/>
  <c r="H58" i="115"/>
  <c r="L57" i="115"/>
  <c r="J37" i="115"/>
  <c r="I37" i="115"/>
  <c r="J36" i="115"/>
  <c r="I36" i="115"/>
  <c r="J35" i="115"/>
  <c r="I35" i="115"/>
  <c r="J34" i="115"/>
  <c r="I34" i="115"/>
  <c r="J33" i="115"/>
  <c r="I33" i="115"/>
  <c r="J32" i="115"/>
  <c r="I32" i="115"/>
  <c r="J31" i="115"/>
  <c r="I31" i="115"/>
  <c r="J30" i="115"/>
  <c r="I30" i="115"/>
  <c r="J29" i="115"/>
  <c r="I29" i="115"/>
  <c r="J28" i="115"/>
  <c r="I28" i="115"/>
  <c r="J27" i="115"/>
  <c r="I27" i="115"/>
  <c r="J26" i="115"/>
  <c r="I26" i="115"/>
  <c r="J25" i="115"/>
  <c r="I25" i="115"/>
  <c r="J24" i="115"/>
  <c r="I24" i="115"/>
  <c r="J23" i="115"/>
  <c r="H71" i="113"/>
  <c r="H70" i="113"/>
  <c r="H69" i="113"/>
  <c r="H68" i="113"/>
  <c r="H67" i="113"/>
  <c r="H66" i="113"/>
  <c r="H67" i="114"/>
  <c r="H66" i="114"/>
  <c r="I80" i="114"/>
  <c r="E80" i="114"/>
  <c r="A80" i="114"/>
  <c r="L71" i="114"/>
  <c r="H71" i="114"/>
  <c r="L70" i="114"/>
  <c r="H70" i="114"/>
  <c r="L69" i="114"/>
  <c r="H69" i="114"/>
  <c r="L68" i="114"/>
  <c r="H68" i="114"/>
  <c r="L67" i="114"/>
  <c r="L66" i="114"/>
  <c r="L65" i="114"/>
  <c r="J39" i="114"/>
  <c r="I39" i="114"/>
  <c r="J38" i="114"/>
  <c r="I38" i="114"/>
  <c r="J37" i="114"/>
  <c r="I37" i="114"/>
  <c r="J36" i="114"/>
  <c r="I36" i="114"/>
  <c r="J35" i="114"/>
  <c r="I35" i="114"/>
  <c r="J34" i="114"/>
  <c r="I34" i="114"/>
  <c r="J33" i="114"/>
  <c r="I33" i="114"/>
  <c r="J32" i="114"/>
  <c r="I32" i="114"/>
  <c r="J31" i="114"/>
  <c r="I31" i="114"/>
  <c r="J30" i="114"/>
  <c r="I30" i="114"/>
  <c r="J29" i="114"/>
  <c r="I29" i="114"/>
  <c r="J28" i="114"/>
  <c r="I28" i="114"/>
  <c r="J27" i="114"/>
  <c r="I27" i="114"/>
  <c r="J26" i="114"/>
  <c r="I26" i="114"/>
  <c r="J25" i="114"/>
  <c r="I25" i="114"/>
  <c r="J24" i="114"/>
  <c r="I24" i="114"/>
  <c r="J23" i="114"/>
  <c r="I80" i="113"/>
  <c r="E80" i="113"/>
  <c r="A80" i="113"/>
  <c r="L71" i="113"/>
  <c r="L70" i="113"/>
  <c r="L69" i="113"/>
  <c r="L68" i="113"/>
  <c r="L67" i="113"/>
  <c r="L66" i="113"/>
  <c r="L65" i="113"/>
  <c r="J24" i="113"/>
  <c r="J25" i="113"/>
  <c r="J26" i="113"/>
  <c r="J27" i="113"/>
  <c r="J28" i="113"/>
  <c r="J29" i="113"/>
  <c r="J30" i="113"/>
  <c r="J31" i="113"/>
  <c r="J32" i="113"/>
  <c r="J33" i="113"/>
  <c r="J34" i="113"/>
  <c r="J35" i="113"/>
  <c r="J36" i="113"/>
  <c r="J37" i="113"/>
  <c r="J38" i="113"/>
  <c r="J39" i="113"/>
  <c r="J40" i="113"/>
  <c r="J41" i="113"/>
  <c r="J42" i="113"/>
  <c r="J43" i="113"/>
  <c r="J44" i="113"/>
  <c r="J45" i="113"/>
  <c r="J46" i="113"/>
  <c r="J47" i="113"/>
  <c r="J48" i="113"/>
  <c r="J49" i="113"/>
  <c r="J50" i="113"/>
  <c r="J51" i="113"/>
  <c r="J52" i="113"/>
  <c r="J53" i="113"/>
  <c r="J54" i="113"/>
  <c r="J55" i="113"/>
  <c r="J56" i="113"/>
  <c r="J57" i="113"/>
  <c r="J58" i="113"/>
  <c r="J23" i="113"/>
  <c r="I25" i="113"/>
  <c r="I26" i="113"/>
  <c r="I27" i="113"/>
  <c r="I28" i="113"/>
  <c r="I29" i="113"/>
  <c r="I30" i="113"/>
  <c r="I31" i="113"/>
  <c r="I32" i="113"/>
  <c r="I33" i="113"/>
  <c r="I34" i="113"/>
  <c r="I35" i="113"/>
  <c r="I36" i="113"/>
  <c r="I37" i="113"/>
  <c r="I38" i="113"/>
  <c r="I39" i="113"/>
  <c r="I40" i="113"/>
  <c r="I41" i="113"/>
  <c r="I42" i="113"/>
  <c r="I43" i="113"/>
  <c r="I44" i="113"/>
  <c r="I45" i="113"/>
  <c r="I46" i="113"/>
  <c r="I47" i="113"/>
  <c r="I48" i="113"/>
  <c r="I49" i="113"/>
  <c r="I50" i="113"/>
  <c r="I51" i="113"/>
  <c r="I52" i="113"/>
  <c r="I53" i="113"/>
  <c r="I54" i="113"/>
  <c r="I55" i="113"/>
  <c r="I56" i="113"/>
  <c r="I57" i="113"/>
  <c r="I58" i="113"/>
</calcChain>
</file>

<file path=xl/sharedStrings.xml><?xml version="1.0" encoding="utf-8"?>
<sst xmlns="http://schemas.openxmlformats.org/spreadsheetml/2006/main" count="1032" uniqueCount="223">
  <si>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</si>
  <si>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</si>
  <si>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</si>
  <si>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</si>
  <si>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</si>
  <si>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</si>
  <si>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</si>
  <si>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</si>
  <si>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</si>
  <si>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</si>
  <si>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</si>
  <si>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</si>
  <si>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</si>
  <si>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</si>
  <si>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</si>
  <si>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</si>
  <si>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</si>
  <si>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</si>
  <si>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</si>
  <si>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</si>
  <si>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</si>
  <si>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</si>
  <si>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</si>
  <si>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</si>
  <si>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</si>
  <si>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</si>
  <si>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</si>
  <si>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</si>
  <si>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</si>
  <si>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</si>
  <si>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</si>
  <si>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</si>
  <si>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</si>
  <si>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</si>
  <si>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Челябинская область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</si>
  <si>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</si>
  <si>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</si>
  <si>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</si>
  <si>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</si>
  <si>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</si>
  <si>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</si>
  <si>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Удмуртская Республика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</si>
  <si>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</si>
  <si>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</si>
  <si>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</si>
  <si>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</si>
  <si>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2 СР</t>
  </si>
  <si>
    <t>СУДЬЯ НА ФИНИШЕ</t>
  </si>
  <si>
    <t>3 СР</t>
  </si>
  <si>
    <t>Ставропольский край</t>
  </si>
  <si>
    <t>Донецкая Народная Республика</t>
  </si>
  <si>
    <t xml:space="preserve">ЮДИНА Л.Н. (ВК, Забайкальский край) </t>
  </si>
  <si>
    <t/>
  </si>
  <si>
    <t>№ ВРВС: 0080771811Я</t>
  </si>
  <si>
    <t>ИНФОРМАЦИЯ О ЖЮРИ И ГСК СОРЕВНОВАНИЙ:</t>
  </si>
  <si>
    <t>ПОГОДНЫЕ УСЛОВИЯ</t>
  </si>
  <si>
    <t>ВЫПОЛНЕНИЕ НТУ ЕВСК</t>
  </si>
  <si>
    <t>маунтинбайк - кросс - кантри - короткий круг</t>
  </si>
  <si>
    <t>МЕСТО ПРОВЕДЕНИЯ: п. Псебай</t>
  </si>
  <si>
    <t>ДАТА ПРОВЕДЕНИЯ: 7 апреля 2023 года</t>
  </si>
  <si>
    <t>НАЧАЛО ГОНКИ: 14ч 20м</t>
  </si>
  <si>
    <t>МЕЖДУНАРОДНЫЕ СОРЕВНОВАНИЯ</t>
  </si>
  <si>
    <t>Мужчины</t>
  </si>
  <si>
    <t>№ ЕКП 2023: 21563</t>
  </si>
  <si>
    <t>9,0</t>
  </si>
  <si>
    <t>1,5/6</t>
  </si>
  <si>
    <t>АФАНАСЬЕВА Е.А. (ВК, Свердловская область</t>
  </si>
  <si>
    <t>АНИСИМОВ Алексей</t>
  </si>
  <si>
    <t>КОСТЕРИН Марк</t>
  </si>
  <si>
    <t>г. Санкт-Петербург</t>
  </si>
  <si>
    <t>ВАВИЛОВ Арсентий</t>
  </si>
  <si>
    <t>ИВАНОВ Николай</t>
  </si>
  <si>
    <t>БОРЕДСКИЙ Руслан</t>
  </si>
  <si>
    <t>ГОГОЛЕВ Максим</t>
  </si>
  <si>
    <t>Самарская область</t>
  </si>
  <si>
    <t>ЕВГРАФОВ Евгений</t>
  </si>
  <si>
    <t>КАРПОВ Даниил</t>
  </si>
  <si>
    <t>ЛУНДЕ Павел</t>
  </si>
  <si>
    <t>БРИЦИС Дайнис</t>
  </si>
  <si>
    <t>Республика Беларусь</t>
  </si>
  <si>
    <t>ЛУЖБИН Илья</t>
  </si>
  <si>
    <t>БАЛОБАНОВ Павел</t>
  </si>
  <si>
    <t>РОМАНОВ Иван</t>
  </si>
  <si>
    <t>РОМАНОВ Роман</t>
  </si>
  <si>
    <t>ПРИВАЛОВ Егор</t>
  </si>
  <si>
    <t>ГОРШКОВ Артем</t>
  </si>
  <si>
    <t>АХМЕТОВ Айнур</t>
  </si>
  <si>
    <t>СЕВЕРОВ Роман</t>
  </si>
  <si>
    <t>УСМАНОВ Елисей</t>
  </si>
  <si>
    <t>ОСИПОВ Даниил</t>
  </si>
  <si>
    <t>ОРЛОВ Ярослав</t>
  </si>
  <si>
    <t>МАШ Егор</t>
  </si>
  <si>
    <t>БЕСАГА Михаил</t>
  </si>
  <si>
    <t>САПЕГИН Егор</t>
  </si>
  <si>
    <t>ПОСТНИКОВ Егор</t>
  </si>
  <si>
    <t>КЛИМУК Максим</t>
  </si>
  <si>
    <t>ПАВЛОВ Леонид</t>
  </si>
  <si>
    <t>КАДУБОВСКИЙ Валерий</t>
  </si>
  <si>
    <t>УСТЬЯНЦЕВ Кирилл</t>
  </si>
  <si>
    <t>БЕЛОКРЫЛОВ Михаил</t>
  </si>
  <si>
    <t>ТИЩЕНКО Антон</t>
  </si>
  <si>
    <t>г. Москва</t>
  </si>
  <si>
    <t>МАТВЕЕВ Матвей</t>
  </si>
  <si>
    <t>АРКАДЬЕВ Михаил</t>
  </si>
  <si>
    <t>НИКИТИН Арсений</t>
  </si>
  <si>
    <t>СЕМЕНИХИН Максим</t>
  </si>
  <si>
    <t>Липецкая область</t>
  </si>
  <si>
    <t>КОРМАКОВ Павел</t>
  </si>
  <si>
    <t>ДОРОНИН Станислав</t>
  </si>
  <si>
    <t>ЗАВЬЯЛОВ Денис</t>
  </si>
  <si>
    <t>ЖИДКОВ Леон</t>
  </si>
  <si>
    <t>НФ</t>
  </si>
  <si>
    <t>БАРНАТОВИЧ Владислав</t>
  </si>
  <si>
    <t>2 круга</t>
  </si>
  <si>
    <t>3 круга</t>
  </si>
  <si>
    <t>Женщины</t>
  </si>
  <si>
    <t>7,5</t>
  </si>
  <si>
    <t>1,5/5</t>
  </si>
  <si>
    <t>ИЛЬИНА Кристина</t>
  </si>
  <si>
    <t>УШАКОВА Александра</t>
  </si>
  <si>
    <t>КИРСАНОВА Виктория</t>
  </si>
  <si>
    <t>МИРОНОВА Диана</t>
  </si>
  <si>
    <t>БОРЕДСКАЯ Анастасия</t>
  </si>
  <si>
    <t>АФАНАСЬЕВА Надежда</t>
  </si>
  <si>
    <t>САЙТАРОВА Татьяна</t>
  </si>
  <si>
    <t>МИРОЛЮБОВА Анна</t>
  </si>
  <si>
    <t>КАЛЯЛИНА Анастасия</t>
  </si>
  <si>
    <t>ГОГОЛЕВА Елена</t>
  </si>
  <si>
    <t>СЕМЕНОВА Валерия</t>
  </si>
  <si>
    <t>ТИСЛЕНКО Елизавета</t>
  </si>
  <si>
    <t>КОЛЕСНИКОВА Алина</t>
  </si>
  <si>
    <t>МЕНЬКОВА Дарья</t>
  </si>
  <si>
    <t>СЕЛЬВАЧЕВА Варвара</t>
  </si>
  <si>
    <t>ТИСЛЕНКО Дарья</t>
  </si>
  <si>
    <t>ЖУКОВА Галина</t>
  </si>
  <si>
    <t>ТАМОНОВА Анна</t>
  </si>
  <si>
    <t>КАРАМЫШЕВА Софья</t>
  </si>
  <si>
    <t>СКРИПИНА Виктория</t>
  </si>
  <si>
    <t>БОГДАНОВА Диана</t>
  </si>
  <si>
    <t>КАРТИНИНА Анастасия</t>
  </si>
  <si>
    <t>ИВАНОВА Анна</t>
  </si>
  <si>
    <t>СЕМЕНЦОВА Ксения</t>
  </si>
  <si>
    <t>РЮКОВА Анастасия</t>
  </si>
  <si>
    <t>АХМАДУЛЛИНА Гузель</t>
  </si>
  <si>
    <t>БАВЫКИНА Елизавета</t>
  </si>
  <si>
    <t>ДУДКИНА Карина</t>
  </si>
  <si>
    <t>Свердловская область</t>
  </si>
  <si>
    <t>КОРЖОВА Елизавета</t>
  </si>
  <si>
    <t>КОСАРЕВА Дарья</t>
  </si>
  <si>
    <t>КУЗНЕЦОВА Анастасия</t>
  </si>
  <si>
    <t>ПОПОВА Анна</t>
  </si>
  <si>
    <t>ЛИЧМАНОВА Любовь</t>
  </si>
  <si>
    <t>ПРОЦЕНКО Ольга</t>
  </si>
  <si>
    <t>КРИВЕНОК Юлия</t>
  </si>
  <si>
    <t>ОГАРКОВА Нелли</t>
  </si>
  <si>
    <t>ПАНИНА Арина</t>
  </si>
  <si>
    <t>ОНИПКО Полина</t>
  </si>
  <si>
    <t>ЛОБОВА Стелла</t>
  </si>
  <si>
    <t>НС</t>
  </si>
  <si>
    <t>ФЕДЬКИНА Валерия</t>
  </si>
  <si>
    <t>1 круг</t>
  </si>
  <si>
    <t>ДАТА ПРОВЕДЕНИЯ: 9 апреля 2023 года</t>
  </si>
  <si>
    <t>№ ВРВС: 0080111611Я</t>
  </si>
  <si>
    <t>НАЧАЛО ГОНКИ: 14ч 45м</t>
  </si>
  <si>
    <t>НАЧАЛО ГОНКИ: 13ч 40м</t>
  </si>
  <si>
    <t>32,4</t>
  </si>
  <si>
    <t>3,6/9</t>
  </si>
  <si>
    <t>СЕЛЕДКОВ Иван</t>
  </si>
  <si>
    <t>ЧЕРНЫХ Семен</t>
  </si>
  <si>
    <t>Пермский край</t>
  </si>
  <si>
    <t>ОВЧИННИКОВ Сергей</t>
  </si>
  <si>
    <t>ПОПОВ Владислав</t>
  </si>
  <si>
    <t>Волгоградская область</t>
  </si>
  <si>
    <t>4 круга</t>
  </si>
  <si>
    <t>6 кругов</t>
  </si>
  <si>
    <t>НАЧАЛО ГОНКИ: 11ч 15м</t>
  </si>
  <si>
    <t>1,6/7</t>
  </si>
  <si>
    <t>25,2</t>
  </si>
  <si>
    <t>5 кругов</t>
  </si>
  <si>
    <t>Юниоры 17-18 лет</t>
  </si>
  <si>
    <t>НАЧАЛО ГОНКИ: 13ч 15м</t>
  </si>
  <si>
    <t>3,6/5</t>
  </si>
  <si>
    <t>18,0</t>
  </si>
  <si>
    <t>ШУРПАЧ Ярослав</t>
  </si>
  <si>
    <t>МАРАХТАНОВ Глеб</t>
  </si>
  <si>
    <t>МИШАНИН Никита</t>
  </si>
  <si>
    <t>АБРАМОВ Александр</t>
  </si>
  <si>
    <t>МАРЧИК Кирилл</t>
  </si>
  <si>
    <t>ЗАЛИВИН Владимир</t>
  </si>
  <si>
    <t>КАРИМОВ Артур</t>
  </si>
  <si>
    <t>Республика Татарстан</t>
  </si>
  <si>
    <t>ЛУКЬЯНОВ Иван</t>
  </si>
  <si>
    <t>АЛЕКСАНИН Данила</t>
  </si>
  <si>
    <t>ПЕСТОВ Владимир</t>
  </si>
  <si>
    <t>МЕРЕЖУК Владислав</t>
  </si>
  <si>
    <t>МЕШКОВ Глеб</t>
  </si>
  <si>
    <t>ЧУХВАНЦЕВ Кирилл</t>
  </si>
  <si>
    <t>КОТЧЕНКО Никита</t>
  </si>
  <si>
    <t>ФЕДОТОВ Федор</t>
  </si>
  <si>
    <t>ШЕСТАКОВ Андрей</t>
  </si>
  <si>
    <t>ХЕВУК Егор</t>
  </si>
  <si>
    <t>ЯКОВЛЕВ Денис</t>
  </si>
  <si>
    <t>ГАБДРАХМАНОВ Салават</t>
  </si>
  <si>
    <t>ЗОЛОТАРЕВ Александр</t>
  </si>
  <si>
    <t>ФАЗИАХМЕТОВ Артем</t>
  </si>
  <si>
    <t>ВАСИЛЬЕВ Роман</t>
  </si>
  <si>
    <t>ГОЛУБЕВ Дмитрий</t>
  </si>
  <si>
    <t>БРЫЗГАЛОВ Даниил</t>
  </si>
  <si>
    <t>ПОЛУНИН Артем</t>
  </si>
  <si>
    <t>ШЕРЕГОВ Станислав</t>
  </si>
  <si>
    <t>ГУРЬЯНОВ Данила</t>
  </si>
  <si>
    <t>ГОЛОВИН Ярослав</t>
  </si>
  <si>
    <t>ИВАНОВ Глеб</t>
  </si>
  <si>
    <t>ХАРЧЕНКО Алексей</t>
  </si>
  <si>
    <t>ШАРЛАИМОВ Кирилл</t>
  </si>
  <si>
    <t>ТЕБЕНЕВА Ксения</t>
  </si>
  <si>
    <t>ДСКВ</t>
  </si>
  <si>
    <t>Ст. 4.20.001 п.4</t>
  </si>
  <si>
    <t>НАЧАЛО ГОНКИ: 11ч 18м</t>
  </si>
  <si>
    <t>3,6/4</t>
  </si>
  <si>
    <t>14,4</t>
  </si>
  <si>
    <t>маунтинбайк - кросс-кантри</t>
  </si>
  <si>
    <t>Юниорки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</si>
</sst>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[$-F400]h:mm:ss\ AM/PM"/>
  </numFmts>
  <fonts count="23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sz val="10"/>
      <name val="Calibri (Основной текст)"/>
      <charset val="204"/>
    </font>
    <font>
      <sz val="10"/>
      <color indexed="8"/>
      <name val="Calibri (Основной текст)"/>
      <charset val="204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17" fillId="0" borderId="0"/>
    <xf numFmtId="0" fontId="19" fillId="0" borderId="0"/>
  </cellStyleXfs>
  <cellXfs count="67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2" fontId="12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4" fontId="15" fillId="0" borderId="0" xfId="0" applyNumberFormat="1" applyFont="1"/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20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1" fontId="2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 wrapText="1"/>
    </xf>
    <xf numFmtId="0" fontId="21" fillId="0" borderId="0" xfId="8" applyFont="1" applyBorder="1" applyAlignment="1">
      <alignment vertical="center" wrapText="1"/>
    </xf>
    <xf numFmtId="45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2" fontId="2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22" fillId="0" borderId="0" xfId="8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/>
    </xf>
    <xf numFmtId="45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2" fontId="6" fillId="2" borderId="0" xfId="3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2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9" xr:uid="{E279D471-BBC3-CD40-86A0-670A81BEA384}"/>
    <cellStyle name="Обычный 2 3" xfId="5" xr:uid="{00000000-0005-0000-0000-000004000000}"/>
    <cellStyle name="Обычный 2 4" xfId="11" xr:uid="{2C04F67B-2A72-754D-9B75-4DEDD75DF746}"/>
    <cellStyle name="Обычный 3" xfId="7" xr:uid="{00000000-0005-0000-0000-000005000000}"/>
    <cellStyle name="Обычный 4" xfId="4" xr:uid="{00000000-0005-0000-0000-000006000000}"/>
    <cellStyle name="Обычный 5" xfId="10" xr:uid="{7B82DA7C-54CD-FA46-A510-75DB84CA7E7F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EF85"/>
      <color rgb="FFFB7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713892</xdr:colOff>
      <xdr:row>0</xdr:row>
      <xdr:rowOff>118058</xdr:rowOff>
    </xdr:from>
    <xdr:to>
      <xdr:col>11</xdr:col>
      <xdr:colOff>1135460</xdr:colOff>
      <xdr:row>4</xdr:row>
      <xdr:rowOff>25694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8FD8BC2-7D95-CC41-88DA-2091402029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4716" y="118058"/>
          <a:ext cx="1239597" cy="781695"/>
        </a:xfrm>
        <a:prstGeom prst="rect">
          <a:avLst/>
        </a:prstGeom>
      </xdr:spPr>
    </xdr:pic>
    <xdr:clientData/>
  </xdr:twoCellAnchor>
  <xdr:twoCellAnchor editAs="oneCell">
    <xdr:from>
      <xdr:col>9</xdr:col>
      <xdr:colOff>126069</xdr:colOff>
      <xdr:row>0</xdr:row>
      <xdr:rowOff>78463</xdr:rowOff>
    </xdr:from>
    <xdr:to>
      <xdr:col>10</xdr:col>
      <xdr:colOff>471449</xdr:colOff>
      <xdr:row>5</xdr:row>
      <xdr:rowOff>27278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C633F6C-678A-9044-A741-3A14EBFAE6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370922" y="78463"/>
          <a:ext cx="1051351" cy="9573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161472</xdr:colOff>
      <xdr:row>0</xdr:row>
      <xdr:rowOff>83457</xdr:rowOff>
    </xdr:from>
    <xdr:to>
      <xdr:col>2</xdr:col>
      <xdr:colOff>188988</xdr:colOff>
      <xdr:row>5</xdr:row>
      <xdr:rowOff>35648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95B32B4B-2EF3-DE49-AB33-A6D78AF05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472" y="83457"/>
          <a:ext cx="1153885" cy="9424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713892</xdr:colOff>
      <xdr:row>0</xdr:row>
      <xdr:rowOff>118058</xdr:rowOff>
    </xdr:from>
    <xdr:to>
      <xdr:col>11</xdr:col>
      <xdr:colOff>1135460</xdr:colOff>
      <xdr:row>4</xdr:row>
      <xdr:rowOff>25694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CF9D62C-29F2-4F5B-8221-9BEF64FB8B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0372" y="118058"/>
          <a:ext cx="1236908" cy="768696"/>
        </a:xfrm>
        <a:prstGeom prst="rect">
          <a:avLst/>
        </a:prstGeom>
      </xdr:spPr>
    </xdr:pic>
    <xdr:clientData/>
  </xdr:twoCellAnchor>
  <xdr:twoCellAnchor editAs="oneCell">
    <xdr:from>
      <xdr:col>9</xdr:col>
      <xdr:colOff>126069</xdr:colOff>
      <xdr:row>0</xdr:row>
      <xdr:rowOff>78463</xdr:rowOff>
    </xdr:from>
    <xdr:to>
      <xdr:col>10</xdr:col>
      <xdr:colOff>471449</xdr:colOff>
      <xdr:row>5</xdr:row>
      <xdr:rowOff>27278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9F1926C-D60F-4F7C-B6EC-7A7A57D50B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361509" y="78463"/>
          <a:ext cx="1046420" cy="9394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161472</xdr:colOff>
      <xdr:row>0</xdr:row>
      <xdr:rowOff>83457</xdr:rowOff>
    </xdr:from>
    <xdr:to>
      <xdr:col>2</xdr:col>
      <xdr:colOff>188988</xdr:colOff>
      <xdr:row>5</xdr:row>
      <xdr:rowOff>35648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41F18FD-1889-4F02-81C5-B1751083C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472" y="83457"/>
          <a:ext cx="1132416" cy="942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713892</xdr:colOff>
      <xdr:row>0</xdr:row>
      <xdr:rowOff>118058</xdr:rowOff>
    </xdr:from>
    <xdr:to>
      <xdr:col>11</xdr:col>
      <xdr:colOff>1135459</xdr:colOff>
      <xdr:row>4</xdr:row>
      <xdr:rowOff>25694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603A9BD-F155-4CED-BD0B-B4D77ABC56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0372" y="118058"/>
          <a:ext cx="1236908" cy="768696"/>
        </a:xfrm>
        <a:prstGeom prst="rect">
          <a:avLst/>
        </a:prstGeom>
      </xdr:spPr>
    </xdr:pic>
    <xdr:clientData/>
  </xdr:twoCellAnchor>
  <xdr:twoCellAnchor editAs="oneCell">
    <xdr:from>
      <xdr:col>9</xdr:col>
      <xdr:colOff>126069</xdr:colOff>
      <xdr:row>0</xdr:row>
      <xdr:rowOff>78463</xdr:rowOff>
    </xdr:from>
    <xdr:to>
      <xdr:col>10</xdr:col>
      <xdr:colOff>471450</xdr:colOff>
      <xdr:row>5</xdr:row>
      <xdr:rowOff>27278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A28F5A7-71E4-46A4-9CBB-128DCFEC07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361509" y="78463"/>
          <a:ext cx="1046420" cy="9394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161472</xdr:colOff>
      <xdr:row>0</xdr:row>
      <xdr:rowOff>83457</xdr:rowOff>
    </xdr:from>
    <xdr:to>
      <xdr:col>2</xdr:col>
      <xdr:colOff>188988</xdr:colOff>
      <xdr:row>5</xdr:row>
      <xdr:rowOff>35648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C66568A-0D00-4C57-8ABA-EE24AF95A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472" y="83457"/>
          <a:ext cx="1132416" cy="942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713892</xdr:colOff>
      <xdr:row>0</xdr:row>
      <xdr:rowOff>118058</xdr:rowOff>
    </xdr:from>
    <xdr:to>
      <xdr:col>11</xdr:col>
      <xdr:colOff>1135460</xdr:colOff>
      <xdr:row>4</xdr:row>
      <xdr:rowOff>25694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A8447F2-9487-4ACF-BAB5-BC734ED3FC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0372" y="118058"/>
          <a:ext cx="1236908" cy="768696"/>
        </a:xfrm>
        <a:prstGeom prst="rect">
          <a:avLst/>
        </a:prstGeom>
      </xdr:spPr>
    </xdr:pic>
    <xdr:clientData/>
  </xdr:twoCellAnchor>
  <xdr:twoCellAnchor editAs="oneCell">
    <xdr:from>
      <xdr:col>9</xdr:col>
      <xdr:colOff>126069</xdr:colOff>
      <xdr:row>0</xdr:row>
      <xdr:rowOff>78463</xdr:rowOff>
    </xdr:from>
    <xdr:to>
      <xdr:col>10</xdr:col>
      <xdr:colOff>471449</xdr:colOff>
      <xdr:row>5</xdr:row>
      <xdr:rowOff>27278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3010AC0-4830-4DEA-821E-491EAAE7C3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361509" y="78463"/>
          <a:ext cx="1046420" cy="9394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161472</xdr:colOff>
      <xdr:row>0</xdr:row>
      <xdr:rowOff>83457</xdr:rowOff>
    </xdr:from>
    <xdr:to>
      <xdr:col>2</xdr:col>
      <xdr:colOff>188988</xdr:colOff>
      <xdr:row>5</xdr:row>
      <xdr:rowOff>35648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B5DF5BB-5DC4-4EAD-929D-FE27ABDC8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472" y="83457"/>
          <a:ext cx="1132416" cy="9427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713892</xdr:colOff>
      <xdr:row>0</xdr:row>
      <xdr:rowOff>118058</xdr:rowOff>
    </xdr:from>
    <xdr:to>
      <xdr:col>11</xdr:col>
      <xdr:colOff>1135460</xdr:colOff>
      <xdr:row>4</xdr:row>
      <xdr:rowOff>25694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EE6E734-E421-4B09-A479-1216781C53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0372" y="118058"/>
          <a:ext cx="1236908" cy="768696"/>
        </a:xfrm>
        <a:prstGeom prst="rect">
          <a:avLst/>
        </a:prstGeom>
      </xdr:spPr>
    </xdr:pic>
    <xdr:clientData/>
  </xdr:twoCellAnchor>
  <xdr:twoCellAnchor editAs="oneCell">
    <xdr:from>
      <xdr:col>9</xdr:col>
      <xdr:colOff>126069</xdr:colOff>
      <xdr:row>0</xdr:row>
      <xdr:rowOff>78463</xdr:rowOff>
    </xdr:from>
    <xdr:to>
      <xdr:col>10</xdr:col>
      <xdr:colOff>471449</xdr:colOff>
      <xdr:row>5</xdr:row>
      <xdr:rowOff>27278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9CB7088-1AC6-4D2D-976E-83E644AB1C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361509" y="78463"/>
          <a:ext cx="1046420" cy="9394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161472</xdr:colOff>
      <xdr:row>0</xdr:row>
      <xdr:rowOff>83457</xdr:rowOff>
    </xdr:from>
    <xdr:to>
      <xdr:col>2</xdr:col>
      <xdr:colOff>188988</xdr:colOff>
      <xdr:row>5</xdr:row>
      <xdr:rowOff>35648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655ABD6-F8C5-4D9C-9128-A304209A6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472" y="83457"/>
          <a:ext cx="1132416" cy="9427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713892</xdr:colOff>
      <xdr:row>0</xdr:row>
      <xdr:rowOff>118058</xdr:rowOff>
    </xdr:from>
    <xdr:to>
      <xdr:col>11</xdr:col>
      <xdr:colOff>1135459</xdr:colOff>
      <xdr:row>4</xdr:row>
      <xdr:rowOff>25694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18BF564-C230-449C-AB88-123792ADFC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3712" y="118058"/>
          <a:ext cx="1236908" cy="768696"/>
        </a:xfrm>
        <a:prstGeom prst="rect">
          <a:avLst/>
        </a:prstGeom>
      </xdr:spPr>
    </xdr:pic>
    <xdr:clientData/>
  </xdr:twoCellAnchor>
  <xdr:twoCellAnchor editAs="oneCell">
    <xdr:from>
      <xdr:col>9</xdr:col>
      <xdr:colOff>126069</xdr:colOff>
      <xdr:row>0</xdr:row>
      <xdr:rowOff>78463</xdr:rowOff>
    </xdr:from>
    <xdr:to>
      <xdr:col>10</xdr:col>
      <xdr:colOff>471450</xdr:colOff>
      <xdr:row>5</xdr:row>
      <xdr:rowOff>27278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96C0D11-A270-4DD3-B8B7-274A101C9B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414849" y="78463"/>
          <a:ext cx="1046420" cy="9394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161472</xdr:colOff>
      <xdr:row>0</xdr:row>
      <xdr:rowOff>83457</xdr:rowOff>
    </xdr:from>
    <xdr:to>
      <xdr:col>2</xdr:col>
      <xdr:colOff>188988</xdr:colOff>
      <xdr:row>5</xdr:row>
      <xdr:rowOff>35648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00582A1-172B-4B44-8824-4E04F011E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472" y="83457"/>
          <a:ext cx="1132416" cy="942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E4D14-0CFD-5141-B749-3BE05A46D568}">
  <sheetPr>
    <tabColor rgb="FFC00000"/>
  </sheetPr>
  <dimension ref="A1:N80"/>
  <sheetViews>
    <sheetView tabSelected="1" view="pageBreakPreview" topLeftCell="A41" zoomScale="68" zoomScaleNormal="100" zoomScaleSheetLayoutView="68" workbookViewId="0">
      <selection activeCell="I62" sqref="I62"/>
    </sheetView>
  </sheetViews>
  <sheetFormatPr defaultColWidth="9.21875" defaultRowHeight="13.8"/>
  <cols>
    <col min="1" max="1" width="7.77734375" style="1" customWidth="1"/>
    <col min="2" max="2" width="8.33203125" style="7" customWidth="1"/>
    <col min="3" max="3" width="15.44140625" style="7" customWidth="1"/>
    <col min="4" max="4" width="25" style="1" customWidth="1"/>
    <col min="5" max="5" width="11.21875" style="1" customWidth="1"/>
    <col min="6" max="6" width="12.21875" style="1" customWidth="1"/>
    <col min="7" max="7" width="25.5546875" style="1" customWidth="1"/>
    <col min="8" max="8" width="13.88671875" style="1" customWidth="1"/>
    <col min="9" max="9" width="12.33203125" style="1" customWidth="1"/>
    <col min="10" max="10" width="10.21875" style="4" customWidth="1"/>
    <col min="11" max="11" width="11.88671875" style="1" customWidth="1"/>
    <col min="12" max="12" width="17.44140625" style="1" customWidth="1"/>
    <col min="13" max="16384" width="9.21875" style="1"/>
  </cols>
  <sheetData>
    <row r="1" spans="1:14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5.75" customHeight="1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ht="21">
      <c r="A4" s="61" t="s">
        <v>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s="2" customFormat="1" ht="28.8">
      <c r="A6" s="64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N6" s="8"/>
    </row>
    <row r="7" spans="1:14" s="2" customFormat="1" ht="18" customHeight="1">
      <c r="A7" s="65" t="s">
        <v>14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4" s="2" customFormat="1" ht="4.5" customHeight="1">
      <c r="A8" s="65" t="s">
        <v>52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4" ht="19.5" customHeight="1">
      <c r="A9" s="66" t="s">
        <v>18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4" ht="18" customHeight="1">
      <c r="A10" s="66" t="s">
        <v>57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4" ht="19.5" customHeight="1">
      <c r="A11" s="66" t="s">
        <v>62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4" ht="5.25" customHeight="1">
      <c r="A12" s="65" t="s">
        <v>52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4" s="20" customFormat="1" ht="15.6">
      <c r="A13" s="18" t="s">
        <v>58</v>
      </c>
      <c r="B13" s="6"/>
      <c r="C13" s="6"/>
      <c r="D13" s="19"/>
      <c r="G13" s="10" t="s">
        <v>60</v>
      </c>
      <c r="H13" s="23"/>
      <c r="J13" s="21"/>
      <c r="K13" s="10"/>
      <c r="L13" s="10" t="s">
        <v>53</v>
      </c>
    </row>
    <row r="14" spans="1:14" s="20" customFormat="1" ht="15.6">
      <c r="A14" s="18" t="s">
        <v>59</v>
      </c>
      <c r="B14" s="6"/>
      <c r="C14" s="6"/>
      <c r="D14" s="19"/>
      <c r="G14" s="22"/>
      <c r="J14" s="21"/>
      <c r="K14" s="10"/>
      <c r="L14" s="10" t="s">
        <v>63</v>
      </c>
    </row>
    <row r="15" spans="1:14" ht="14.4">
      <c r="A15" s="63" t="s">
        <v>54</v>
      </c>
      <c r="B15" s="63"/>
      <c r="C15" s="63"/>
      <c r="D15" s="63"/>
      <c r="E15" s="63"/>
      <c r="F15" s="63"/>
      <c r="G15" s="63"/>
      <c r="H15" s="12" t="s">
        <v>1</v>
      </c>
      <c r="I15" s="12"/>
      <c r="J15" s="13"/>
      <c r="K15" s="12"/>
      <c r="L15" s="12"/>
    </row>
    <row r="16" spans="1:14" ht="14.4">
      <c r="A16" s="16"/>
      <c r="B16" s="14"/>
      <c r="C16" s="14"/>
      <c r="D16" s="16"/>
      <c r="E16" s="5"/>
      <c r="F16" s="16"/>
      <c r="G16" s="11"/>
      <c r="H16" s="15" t="s">
        <v>37</v>
      </c>
      <c r="I16" s="5"/>
      <c r="J16" s="9"/>
      <c r="K16" s="5"/>
      <c r="L16" s="17"/>
    </row>
    <row r="17" spans="1:12" ht="14.4">
      <c r="A17" s="16" t="s">
        <v>15</v>
      </c>
      <c r="B17" s="14"/>
      <c r="C17" s="14"/>
      <c r="D17" s="11"/>
      <c r="E17" s="5"/>
      <c r="F17" s="16"/>
      <c r="G17" s="11" t="s">
        <v>44</v>
      </c>
      <c r="H17" s="15" t="s">
        <v>38</v>
      </c>
      <c r="I17" s="5"/>
      <c r="J17" s="9"/>
      <c r="K17" s="5"/>
      <c r="L17" s="11"/>
    </row>
    <row r="18" spans="1:12" ht="14.4">
      <c r="A18" s="16" t="s">
        <v>16</v>
      </c>
      <c r="B18" s="14"/>
      <c r="C18" s="14"/>
      <c r="D18" s="11"/>
      <c r="E18" s="5"/>
      <c r="F18" s="16"/>
      <c r="G18" s="11" t="s">
        <v>66</v>
      </c>
      <c r="H18" s="15" t="s">
        <v>39</v>
      </c>
      <c r="I18" s="5"/>
      <c r="J18" s="9"/>
      <c r="K18" s="5"/>
    </row>
    <row r="19" spans="1:12" ht="15.6">
      <c r="A19" s="16" t="s">
        <v>13</v>
      </c>
      <c r="G19" s="11" t="s">
        <v>51</v>
      </c>
      <c r="H19" s="15" t="s">
        <v>36</v>
      </c>
      <c r="I19" s="5"/>
      <c r="J19" s="17" t="s">
        <v>64</v>
      </c>
      <c r="L19" s="6" t="s">
        <v>65</v>
      </c>
    </row>
    <row r="20" spans="1:12" ht="9.75" customHeight="1"/>
    <row r="21" spans="1:12" s="3" customFormat="1" ht="21" customHeight="1">
      <c r="A21" s="62" t="s">
        <v>5</v>
      </c>
      <c r="B21" s="58" t="s">
        <v>10</v>
      </c>
      <c r="C21" s="58" t="s">
        <v>33</v>
      </c>
      <c r="D21" s="58" t="s">
        <v>2</v>
      </c>
      <c r="E21" s="58" t="s">
        <v>32</v>
      </c>
      <c r="F21" s="58" t="s">
        <v>7</v>
      </c>
      <c r="G21" s="58" t="s">
        <v>11</v>
      </c>
      <c r="H21" s="58" t="s">
        <v>6</v>
      </c>
      <c r="I21" s="58" t="s">
        <v>21</v>
      </c>
      <c r="J21" s="59" t="s">
        <v>19</v>
      </c>
      <c r="K21" s="60" t="s">
        <v>56</v>
      </c>
      <c r="L21" s="60" t="s">
        <v>12</v>
      </c>
    </row>
    <row r="22" spans="1:12" s="3" customFormat="1" ht="13.5" customHeight="1">
      <c r="A22" s="62"/>
      <c r="B22" s="58"/>
      <c r="C22" s="58"/>
      <c r="D22" s="58"/>
      <c r="E22" s="58"/>
      <c r="F22" s="58"/>
      <c r="G22" s="58"/>
      <c r="H22" s="58"/>
      <c r="I22" s="58"/>
      <c r="J22" s="59"/>
      <c r="K22" s="60"/>
      <c r="L22" s="60"/>
    </row>
    <row r="23" spans="1:12" s="35" customFormat="1" ht="18.600000000000001" customHeight="1">
      <c r="A23" s="42">
        <v>1</v>
      </c>
      <c r="B23" s="38">
        <v>202</v>
      </c>
      <c r="C23" s="42">
        <v>10095011682</v>
      </c>
      <c r="D23" s="43" t="s">
        <v>67</v>
      </c>
      <c r="E23" s="44"/>
      <c r="F23" s="45" t="s">
        <v>29</v>
      </c>
      <c r="G23" s="46" t="s">
        <v>45</v>
      </c>
      <c r="H23" s="47">
        <v>1.4340277777777776E-2</v>
      </c>
      <c r="I23" s="47"/>
      <c r="J23" s="49">
        <f>$J$19/((H23*24))</f>
        <v>26.150121065375306</v>
      </c>
      <c r="K23" s="38"/>
      <c r="L23" s="42"/>
    </row>
    <row r="24" spans="1:12" s="35" customFormat="1" ht="18.600000000000001" customHeight="1">
      <c r="A24" s="42">
        <v>2</v>
      </c>
      <c r="B24" s="38">
        <v>212</v>
      </c>
      <c r="C24" s="42">
        <v>10036062863</v>
      </c>
      <c r="D24" s="43" t="s">
        <v>68</v>
      </c>
      <c r="E24" s="44"/>
      <c r="F24" s="45" t="s">
        <v>29</v>
      </c>
      <c r="G24" s="46" t="s">
        <v>69</v>
      </c>
      <c r="H24" s="47">
        <v>1.4398148148148148E-2</v>
      </c>
      <c r="I24" s="47">
        <f>H24-$H$23</f>
        <v>5.7870370370371321E-5</v>
      </c>
      <c r="J24" s="49">
        <f t="shared" ref="J24:J58" si="0">$J$19/((H24*24))</f>
        <v>26.045016077170416</v>
      </c>
      <c r="K24" s="38"/>
      <c r="L24" s="42"/>
    </row>
    <row r="25" spans="1:12" s="35" customFormat="1" ht="18.600000000000001" customHeight="1">
      <c r="A25" s="42">
        <v>3</v>
      </c>
      <c r="B25" s="38">
        <v>207</v>
      </c>
      <c r="C25" s="42">
        <v>10008818900</v>
      </c>
      <c r="D25" s="43" t="s">
        <v>70</v>
      </c>
      <c r="E25" s="44"/>
      <c r="F25" s="45" t="s">
        <v>20</v>
      </c>
      <c r="G25" s="46" t="s">
        <v>69</v>
      </c>
      <c r="H25" s="47">
        <v>1.4537037037037038E-2</v>
      </c>
      <c r="I25" s="47">
        <f t="shared" ref="I25:I58" si="1">H25-$H$23</f>
        <v>1.967592592592611E-4</v>
      </c>
      <c r="J25" s="49">
        <f t="shared" si="0"/>
        <v>25.796178343949041</v>
      </c>
      <c r="K25" s="38"/>
      <c r="L25" s="42"/>
    </row>
    <row r="26" spans="1:12" s="35" customFormat="1" ht="18.600000000000001" customHeight="1">
      <c r="A26" s="42">
        <v>4</v>
      </c>
      <c r="B26" s="38">
        <v>205</v>
      </c>
      <c r="C26" s="42">
        <v>10036014060</v>
      </c>
      <c r="D26" s="43" t="s">
        <v>71</v>
      </c>
      <c r="E26" s="44"/>
      <c r="F26" s="45" t="s">
        <v>20</v>
      </c>
      <c r="G26" s="46" t="s">
        <v>69</v>
      </c>
      <c r="H26" s="47">
        <v>1.4618055555555556E-2</v>
      </c>
      <c r="I26" s="47">
        <f t="shared" si="1"/>
        <v>2.7777777777777957E-4</v>
      </c>
      <c r="J26" s="49">
        <f t="shared" si="0"/>
        <v>25.653206650831354</v>
      </c>
      <c r="K26" s="38"/>
      <c r="L26" s="42"/>
    </row>
    <row r="27" spans="1:12" s="35" customFormat="1" ht="18.600000000000001" customHeight="1">
      <c r="A27" s="42">
        <v>5</v>
      </c>
      <c r="B27" s="38">
        <v>204</v>
      </c>
      <c r="C27" s="42">
        <v>10007707844</v>
      </c>
      <c r="D27" s="43" t="s">
        <v>72</v>
      </c>
      <c r="E27" s="44"/>
      <c r="F27" s="45" t="s">
        <v>20</v>
      </c>
      <c r="G27" s="46" t="s">
        <v>69</v>
      </c>
      <c r="H27" s="47">
        <v>1.4699074074074074E-2</v>
      </c>
      <c r="I27" s="47">
        <f t="shared" si="1"/>
        <v>3.5879629629629803E-4</v>
      </c>
      <c r="J27" s="49">
        <f t="shared" si="0"/>
        <v>25.511811023622045</v>
      </c>
      <c r="K27" s="38"/>
      <c r="L27" s="42"/>
    </row>
    <row r="28" spans="1:12" s="35" customFormat="1" ht="18.600000000000001" customHeight="1">
      <c r="A28" s="42">
        <v>6</v>
      </c>
      <c r="B28" s="38">
        <v>201</v>
      </c>
      <c r="C28" s="42">
        <v>10002126304</v>
      </c>
      <c r="D28" s="43" t="s">
        <v>73</v>
      </c>
      <c r="E28" s="44"/>
      <c r="F28" s="45" t="s">
        <v>20</v>
      </c>
      <c r="G28" s="46" t="s">
        <v>74</v>
      </c>
      <c r="H28" s="47">
        <v>1.4733796296296295E-2</v>
      </c>
      <c r="I28" s="47">
        <f t="shared" si="1"/>
        <v>3.9351851851851874E-4</v>
      </c>
      <c r="J28" s="49">
        <f t="shared" si="0"/>
        <v>25.451688923802042</v>
      </c>
      <c r="K28" s="38"/>
      <c r="L28" s="42"/>
    </row>
    <row r="29" spans="1:12" s="35" customFormat="1" ht="18.600000000000001" customHeight="1">
      <c r="A29" s="42">
        <v>7</v>
      </c>
      <c r="B29" s="38">
        <v>216</v>
      </c>
      <c r="C29" s="42">
        <v>10015877163</v>
      </c>
      <c r="D29" s="43" t="s">
        <v>75</v>
      </c>
      <c r="E29" s="44"/>
      <c r="F29" s="45" t="s">
        <v>20</v>
      </c>
      <c r="G29" s="46" t="s">
        <v>45</v>
      </c>
      <c r="H29" s="47">
        <v>1.4756944444444446E-2</v>
      </c>
      <c r="I29" s="47">
        <f t="shared" si="1"/>
        <v>4.1666666666666935E-4</v>
      </c>
      <c r="J29" s="49">
        <f t="shared" si="0"/>
        <v>25.411764705882351</v>
      </c>
      <c r="K29" s="38"/>
      <c r="L29" s="42"/>
    </row>
    <row r="30" spans="1:12" s="35" customFormat="1" ht="18.600000000000001" customHeight="1">
      <c r="A30" s="42">
        <v>8</v>
      </c>
      <c r="B30" s="38">
        <v>213</v>
      </c>
      <c r="C30" s="42">
        <v>10094922059</v>
      </c>
      <c r="D30" s="43" t="s">
        <v>76</v>
      </c>
      <c r="E30" s="44"/>
      <c r="F30" s="45" t="s">
        <v>20</v>
      </c>
      <c r="G30" s="46" t="s">
        <v>45</v>
      </c>
      <c r="H30" s="47">
        <v>1.4791666666666668E-2</v>
      </c>
      <c r="I30" s="47">
        <f t="shared" si="1"/>
        <v>4.513888888888918E-4</v>
      </c>
      <c r="J30" s="49">
        <f t="shared" si="0"/>
        <v>25.352112676056336</v>
      </c>
      <c r="K30" s="38"/>
      <c r="L30" s="42"/>
    </row>
    <row r="31" spans="1:12" s="35" customFormat="1" ht="18.600000000000001" customHeight="1">
      <c r="A31" s="42">
        <v>9</v>
      </c>
      <c r="B31" s="38">
        <v>206</v>
      </c>
      <c r="C31" s="42">
        <v>10010129309</v>
      </c>
      <c r="D31" s="43" t="s">
        <v>77</v>
      </c>
      <c r="E31" s="44"/>
      <c r="F31" s="45" t="s">
        <v>20</v>
      </c>
      <c r="G31" s="46" t="s">
        <v>69</v>
      </c>
      <c r="H31" s="47">
        <v>1.4826388888888889E-2</v>
      </c>
      <c r="I31" s="47">
        <f t="shared" si="1"/>
        <v>4.8611111111111251E-4</v>
      </c>
      <c r="J31" s="49">
        <f t="shared" si="0"/>
        <v>25.292740046838407</v>
      </c>
      <c r="K31" s="38"/>
      <c r="L31" s="42"/>
    </row>
    <row r="32" spans="1:12" s="35" customFormat="1" ht="18.600000000000001" customHeight="1">
      <c r="A32" s="42">
        <v>10</v>
      </c>
      <c r="B32" s="38">
        <v>211</v>
      </c>
      <c r="C32" s="42">
        <v>10014586255</v>
      </c>
      <c r="D32" s="43" t="s">
        <v>78</v>
      </c>
      <c r="E32" s="44"/>
      <c r="F32" s="45" t="s">
        <v>20</v>
      </c>
      <c r="G32" s="46" t="s">
        <v>79</v>
      </c>
      <c r="H32" s="47">
        <v>1.4837962962962963E-2</v>
      </c>
      <c r="I32" s="47">
        <f t="shared" si="1"/>
        <v>4.9768518518518608E-4</v>
      </c>
      <c r="J32" s="49">
        <f t="shared" si="0"/>
        <v>25.273010920436818</v>
      </c>
      <c r="K32" s="38"/>
      <c r="L32" s="42"/>
    </row>
    <row r="33" spans="1:12" s="35" customFormat="1" ht="18.600000000000001" customHeight="1">
      <c r="A33" s="42">
        <v>11</v>
      </c>
      <c r="B33" s="38">
        <v>208</v>
      </c>
      <c r="C33" s="42">
        <v>10053778093</v>
      </c>
      <c r="D33" s="43" t="s">
        <v>80</v>
      </c>
      <c r="E33" s="44"/>
      <c r="F33" s="45" t="s">
        <v>20</v>
      </c>
      <c r="G33" s="46" t="s">
        <v>41</v>
      </c>
      <c r="H33" s="47">
        <v>1.4895833333333332E-2</v>
      </c>
      <c r="I33" s="47">
        <f t="shared" si="1"/>
        <v>5.5555555555555566E-4</v>
      </c>
      <c r="J33" s="49">
        <f t="shared" si="0"/>
        <v>25.174825174825177</v>
      </c>
      <c r="K33" s="38"/>
      <c r="L33" s="42"/>
    </row>
    <row r="34" spans="1:12" s="35" customFormat="1" ht="18.600000000000001" customHeight="1">
      <c r="A34" s="42">
        <v>12</v>
      </c>
      <c r="B34" s="38">
        <v>215</v>
      </c>
      <c r="C34" s="42">
        <v>10036030026</v>
      </c>
      <c r="D34" s="43" t="s">
        <v>81</v>
      </c>
      <c r="E34" s="44"/>
      <c r="F34" s="45" t="s">
        <v>20</v>
      </c>
      <c r="G34" s="46" t="s">
        <v>41</v>
      </c>
      <c r="H34" s="47">
        <v>1.5138888888888889E-2</v>
      </c>
      <c r="I34" s="47">
        <f t="shared" si="1"/>
        <v>7.9861111111111278E-4</v>
      </c>
      <c r="J34" s="49">
        <f t="shared" si="0"/>
        <v>24.77064220183486</v>
      </c>
      <c r="K34" s="38"/>
      <c r="L34" s="42"/>
    </row>
    <row r="35" spans="1:12" s="35" customFormat="1" ht="18.600000000000001" customHeight="1">
      <c r="A35" s="42">
        <v>13</v>
      </c>
      <c r="B35" s="38">
        <v>203</v>
      </c>
      <c r="C35" s="42">
        <v>10036076001</v>
      </c>
      <c r="D35" s="43" t="s">
        <v>82</v>
      </c>
      <c r="E35" s="44"/>
      <c r="F35" s="45" t="s">
        <v>20</v>
      </c>
      <c r="G35" s="46" t="s">
        <v>69</v>
      </c>
      <c r="H35" s="47">
        <v>1.5150462962962963E-2</v>
      </c>
      <c r="I35" s="47">
        <f t="shared" si="1"/>
        <v>8.1018518518518635E-4</v>
      </c>
      <c r="J35" s="49">
        <f t="shared" si="0"/>
        <v>24.751718869365927</v>
      </c>
      <c r="K35" s="38"/>
      <c r="L35" s="42"/>
    </row>
    <row r="36" spans="1:12" s="35" customFormat="1" ht="18.600000000000001" customHeight="1">
      <c r="A36" s="42">
        <v>14</v>
      </c>
      <c r="B36" s="38">
        <v>252</v>
      </c>
      <c r="C36" s="42">
        <v>10104083408</v>
      </c>
      <c r="D36" s="43" t="s">
        <v>83</v>
      </c>
      <c r="E36" s="44"/>
      <c r="F36" s="45" t="s">
        <v>29</v>
      </c>
      <c r="G36" s="46" t="s">
        <v>45</v>
      </c>
      <c r="H36" s="47">
        <v>1.5162037037037036E-2</v>
      </c>
      <c r="I36" s="47">
        <f t="shared" si="1"/>
        <v>8.2175925925925992E-4</v>
      </c>
      <c r="J36" s="49">
        <f t="shared" si="0"/>
        <v>24.732824427480917</v>
      </c>
      <c r="K36" s="38"/>
      <c r="L36" s="42"/>
    </row>
    <row r="37" spans="1:12" s="35" customFormat="1" ht="18.600000000000001" customHeight="1">
      <c r="A37" s="42">
        <v>15</v>
      </c>
      <c r="B37" s="38">
        <v>219</v>
      </c>
      <c r="C37" s="42">
        <v>10092005187</v>
      </c>
      <c r="D37" s="43" t="s">
        <v>84</v>
      </c>
      <c r="E37" s="44"/>
      <c r="F37" s="45" t="s">
        <v>29</v>
      </c>
      <c r="G37" s="46" t="s">
        <v>22</v>
      </c>
      <c r="H37" s="47">
        <v>1.5162037037037036E-2</v>
      </c>
      <c r="I37" s="47">
        <f t="shared" si="1"/>
        <v>8.2175925925925992E-4</v>
      </c>
      <c r="J37" s="49">
        <f t="shared" si="0"/>
        <v>24.732824427480917</v>
      </c>
      <c r="K37" s="38"/>
      <c r="L37" s="42"/>
    </row>
    <row r="38" spans="1:12" s="35" customFormat="1" ht="18.600000000000001" customHeight="1">
      <c r="A38" s="42">
        <v>16</v>
      </c>
      <c r="B38" s="38">
        <v>214</v>
      </c>
      <c r="C38" s="42">
        <v>10036014262</v>
      </c>
      <c r="D38" s="43" t="s">
        <v>85</v>
      </c>
      <c r="E38" s="44"/>
      <c r="F38" s="45" t="s">
        <v>20</v>
      </c>
      <c r="G38" s="46" t="s">
        <v>69</v>
      </c>
      <c r="H38" s="47">
        <v>1.5196759259259259E-2</v>
      </c>
      <c r="I38" s="47">
        <f t="shared" si="1"/>
        <v>8.5648148148148237E-4</v>
      </c>
      <c r="J38" s="49">
        <f t="shared" si="0"/>
        <v>24.676313785224675</v>
      </c>
      <c r="K38" s="38"/>
      <c r="L38" s="42"/>
    </row>
    <row r="39" spans="1:12" s="35" customFormat="1" ht="18.600000000000001" customHeight="1">
      <c r="A39" s="42">
        <v>17</v>
      </c>
      <c r="B39" s="38">
        <v>210</v>
      </c>
      <c r="C39" s="42">
        <v>10009548016</v>
      </c>
      <c r="D39" s="43" t="s">
        <v>86</v>
      </c>
      <c r="E39" s="44"/>
      <c r="F39" s="45" t="s">
        <v>20</v>
      </c>
      <c r="G39" s="46" t="s">
        <v>69</v>
      </c>
      <c r="H39" s="47">
        <v>1.53125E-2</v>
      </c>
      <c r="I39" s="47">
        <f t="shared" si="1"/>
        <v>9.7222222222222328E-4</v>
      </c>
      <c r="J39" s="49">
        <f t="shared" si="0"/>
        <v>24.489795918367346</v>
      </c>
      <c r="K39" s="38"/>
      <c r="L39" s="42"/>
    </row>
    <row r="40" spans="1:12" s="35" customFormat="1" ht="18.600000000000001" customHeight="1">
      <c r="A40" s="42">
        <v>18</v>
      </c>
      <c r="B40" s="38">
        <v>254</v>
      </c>
      <c r="C40" s="42">
        <v>10119181860</v>
      </c>
      <c r="D40" s="43" t="s">
        <v>87</v>
      </c>
      <c r="E40" s="44"/>
      <c r="F40" s="45" t="s">
        <v>29</v>
      </c>
      <c r="G40" s="46" t="s">
        <v>22</v>
      </c>
      <c r="H40" s="47">
        <v>1.5335648148148147E-2</v>
      </c>
      <c r="I40" s="47">
        <f t="shared" si="1"/>
        <v>9.9537037037037042E-4</v>
      </c>
      <c r="J40" s="49">
        <f t="shared" si="0"/>
        <v>24.452830188679247</v>
      </c>
      <c r="K40" s="38"/>
      <c r="L40" s="42"/>
    </row>
    <row r="41" spans="1:12" s="35" customFormat="1" ht="18.600000000000001" customHeight="1">
      <c r="A41" s="42">
        <v>19</v>
      </c>
      <c r="B41" s="38">
        <v>222</v>
      </c>
      <c r="C41" s="42">
        <v>10036033864</v>
      </c>
      <c r="D41" s="43" t="s">
        <v>88</v>
      </c>
      <c r="E41" s="44"/>
      <c r="F41" s="45" t="s">
        <v>29</v>
      </c>
      <c r="G41" s="46" t="s">
        <v>35</v>
      </c>
      <c r="H41" s="47">
        <v>1.5358796296296296E-2</v>
      </c>
      <c r="I41" s="47">
        <f t="shared" si="1"/>
        <v>1.0185185185185193E-3</v>
      </c>
      <c r="J41" s="49">
        <f t="shared" si="0"/>
        <v>24.415975885455914</v>
      </c>
      <c r="K41" s="38"/>
      <c r="L41" s="42"/>
    </row>
    <row r="42" spans="1:12" s="35" customFormat="1" ht="18.600000000000001" customHeight="1">
      <c r="A42" s="42">
        <v>20</v>
      </c>
      <c r="B42" s="38">
        <v>209</v>
      </c>
      <c r="C42" s="42">
        <v>10062963690</v>
      </c>
      <c r="D42" s="43" t="s">
        <v>89</v>
      </c>
      <c r="E42" s="44"/>
      <c r="F42" s="45" t="s">
        <v>29</v>
      </c>
      <c r="G42" s="46" t="s">
        <v>22</v>
      </c>
      <c r="H42" s="47">
        <v>1.5358796296296296E-2</v>
      </c>
      <c r="I42" s="47">
        <f t="shared" si="1"/>
        <v>1.0185185185185193E-3</v>
      </c>
      <c r="J42" s="49">
        <f t="shared" si="0"/>
        <v>24.415975885455914</v>
      </c>
      <c r="K42" s="38"/>
      <c r="L42" s="42"/>
    </row>
    <row r="43" spans="1:12" s="35" customFormat="1" ht="18.600000000000001" customHeight="1">
      <c r="A43" s="42">
        <v>21</v>
      </c>
      <c r="B43" s="38">
        <v>218</v>
      </c>
      <c r="C43" s="42">
        <v>10061528696</v>
      </c>
      <c r="D43" s="43" t="s">
        <v>90</v>
      </c>
      <c r="E43" s="44"/>
      <c r="F43" s="45" t="s">
        <v>29</v>
      </c>
      <c r="G43" s="46" t="s">
        <v>22</v>
      </c>
      <c r="H43" s="47">
        <v>1.5439814814814816E-2</v>
      </c>
      <c r="I43" s="47">
        <f t="shared" si="1"/>
        <v>1.0995370370370395E-3</v>
      </c>
      <c r="J43" s="49">
        <f t="shared" si="0"/>
        <v>24.287856071964015</v>
      </c>
      <c r="K43" s="38"/>
      <c r="L43" s="42"/>
    </row>
    <row r="44" spans="1:12" s="35" customFormat="1" ht="18.600000000000001" customHeight="1">
      <c r="A44" s="42">
        <v>22</v>
      </c>
      <c r="B44" s="38">
        <v>258</v>
      </c>
      <c r="C44" s="42">
        <v>10093909522</v>
      </c>
      <c r="D44" s="43" t="s">
        <v>91</v>
      </c>
      <c r="E44" s="44"/>
      <c r="F44" s="45" t="s">
        <v>29</v>
      </c>
      <c r="G44" s="46" t="s">
        <v>69</v>
      </c>
      <c r="H44" s="47">
        <v>1.545138888888889E-2</v>
      </c>
      <c r="I44" s="47">
        <f t="shared" si="1"/>
        <v>1.1111111111111131E-3</v>
      </c>
      <c r="J44" s="49">
        <f t="shared" si="0"/>
        <v>24.269662921348313</v>
      </c>
      <c r="K44" s="38"/>
      <c r="L44" s="42"/>
    </row>
    <row r="45" spans="1:12" s="35" customFormat="1" ht="18.600000000000001" customHeight="1">
      <c r="A45" s="42">
        <v>23</v>
      </c>
      <c r="B45" s="38">
        <v>226</v>
      </c>
      <c r="C45" s="42">
        <v>10007909322</v>
      </c>
      <c r="D45" s="43" t="s">
        <v>92</v>
      </c>
      <c r="E45" s="44"/>
      <c r="F45" s="45" t="s">
        <v>20</v>
      </c>
      <c r="G45" s="46" t="s">
        <v>79</v>
      </c>
      <c r="H45" s="47">
        <v>1.5462962962962963E-2</v>
      </c>
      <c r="I45" s="47">
        <f t="shared" si="1"/>
        <v>1.1226851851851866E-3</v>
      </c>
      <c r="J45" s="49">
        <f t="shared" si="0"/>
        <v>24.251497005988025</v>
      </c>
      <c r="K45" s="38"/>
      <c r="L45" s="42"/>
    </row>
    <row r="46" spans="1:12" s="35" customFormat="1" ht="18.600000000000001" customHeight="1">
      <c r="A46" s="42">
        <v>24</v>
      </c>
      <c r="B46" s="38">
        <v>220</v>
      </c>
      <c r="C46" s="42">
        <v>10036034268</v>
      </c>
      <c r="D46" s="43" t="s">
        <v>93</v>
      </c>
      <c r="E46" s="44"/>
      <c r="F46" s="45" t="s">
        <v>20</v>
      </c>
      <c r="G46" s="46" t="s">
        <v>34</v>
      </c>
      <c r="H46" s="47">
        <v>1.5590277777777778E-2</v>
      </c>
      <c r="I46" s="47">
        <f t="shared" si="1"/>
        <v>1.2500000000000011E-3</v>
      </c>
      <c r="J46" s="49">
        <f t="shared" si="0"/>
        <v>24.05345211581292</v>
      </c>
      <c r="K46" s="38"/>
      <c r="L46" s="42"/>
    </row>
    <row r="47" spans="1:12" s="35" customFormat="1" ht="18.600000000000001" customHeight="1">
      <c r="A47" s="42">
        <v>25</v>
      </c>
      <c r="B47" s="38">
        <v>217</v>
      </c>
      <c r="C47" s="42">
        <v>10036032652</v>
      </c>
      <c r="D47" s="43" t="s">
        <v>94</v>
      </c>
      <c r="E47" s="44"/>
      <c r="F47" s="45" t="s">
        <v>20</v>
      </c>
      <c r="G47" s="46" t="s">
        <v>69</v>
      </c>
      <c r="H47" s="47">
        <v>1.5636574074074074E-2</v>
      </c>
      <c r="I47" s="47">
        <f t="shared" si="1"/>
        <v>1.2962962962962971E-3</v>
      </c>
      <c r="J47" s="49">
        <f t="shared" si="0"/>
        <v>23.982235381199114</v>
      </c>
      <c r="K47" s="38"/>
      <c r="L47" s="42"/>
    </row>
    <row r="48" spans="1:12" s="35" customFormat="1" ht="18.600000000000001" customHeight="1">
      <c r="A48" s="42">
        <v>26</v>
      </c>
      <c r="B48" s="38">
        <v>230</v>
      </c>
      <c r="C48" s="42">
        <v>10063404638</v>
      </c>
      <c r="D48" s="43" t="s">
        <v>95</v>
      </c>
      <c r="E48" s="44"/>
      <c r="F48" s="45" t="s">
        <v>20</v>
      </c>
      <c r="G48" s="46" t="s">
        <v>79</v>
      </c>
      <c r="H48" s="47">
        <v>1.5648148148148151E-2</v>
      </c>
      <c r="I48" s="47">
        <f t="shared" si="1"/>
        <v>1.3078703703703742E-3</v>
      </c>
      <c r="J48" s="49">
        <f t="shared" si="0"/>
        <v>23.964497041420113</v>
      </c>
      <c r="K48" s="38"/>
      <c r="L48" s="42"/>
    </row>
    <row r="49" spans="1:12" s="35" customFormat="1" ht="18.600000000000001" customHeight="1">
      <c r="A49" s="42">
        <v>27</v>
      </c>
      <c r="B49" s="38">
        <v>262</v>
      </c>
      <c r="C49" s="42">
        <v>10091731365</v>
      </c>
      <c r="D49" s="43" t="s">
        <v>96</v>
      </c>
      <c r="E49" s="44"/>
      <c r="F49" s="45" t="s">
        <v>29</v>
      </c>
      <c r="G49" s="46" t="s">
        <v>45</v>
      </c>
      <c r="H49" s="47">
        <v>1.5659722222222224E-2</v>
      </c>
      <c r="I49" s="47">
        <f t="shared" si="1"/>
        <v>1.3194444444444477E-3</v>
      </c>
      <c r="J49" s="49">
        <f t="shared" si="0"/>
        <v>23.946784922394677</v>
      </c>
      <c r="K49" s="38"/>
      <c r="L49" s="42"/>
    </row>
    <row r="50" spans="1:12" s="35" customFormat="1" ht="18.600000000000001" customHeight="1">
      <c r="A50" s="42">
        <v>28</v>
      </c>
      <c r="B50" s="38">
        <v>224</v>
      </c>
      <c r="C50" s="42">
        <v>10114020652</v>
      </c>
      <c r="D50" s="43" t="s">
        <v>97</v>
      </c>
      <c r="E50" s="44"/>
      <c r="F50" s="45" t="s">
        <v>29</v>
      </c>
      <c r="G50" s="46" t="s">
        <v>69</v>
      </c>
      <c r="H50" s="47">
        <v>1.5763888888888886E-2</v>
      </c>
      <c r="I50" s="47">
        <f t="shared" si="1"/>
        <v>1.4236111111111099E-3</v>
      </c>
      <c r="J50" s="49">
        <f t="shared" si="0"/>
        <v>23.78854625550661</v>
      </c>
      <c r="K50" s="38"/>
      <c r="L50" s="42"/>
    </row>
    <row r="51" spans="1:12" s="35" customFormat="1" ht="18.600000000000001" customHeight="1">
      <c r="A51" s="42">
        <v>29</v>
      </c>
      <c r="B51" s="38">
        <v>225</v>
      </c>
      <c r="C51" s="42">
        <v>10092258296</v>
      </c>
      <c r="D51" s="43" t="s">
        <v>98</v>
      </c>
      <c r="E51" s="44"/>
      <c r="F51" s="45" t="s">
        <v>29</v>
      </c>
      <c r="G51" s="46" t="s">
        <v>34</v>
      </c>
      <c r="H51" s="47">
        <v>1.5833333333333335E-2</v>
      </c>
      <c r="I51" s="47">
        <f t="shared" si="1"/>
        <v>1.4930555555555582E-3</v>
      </c>
      <c r="J51" s="49">
        <f t="shared" si="0"/>
        <v>23.684210526315788</v>
      </c>
      <c r="K51" s="38"/>
      <c r="L51" s="42"/>
    </row>
    <row r="52" spans="1:12" s="35" customFormat="1" ht="18.600000000000001" customHeight="1">
      <c r="A52" s="42">
        <v>30</v>
      </c>
      <c r="B52" s="38">
        <v>263</v>
      </c>
      <c r="C52" s="42">
        <v>10083324394</v>
      </c>
      <c r="D52" s="43" t="s">
        <v>99</v>
      </c>
      <c r="E52" s="44"/>
      <c r="F52" s="45" t="s">
        <v>29</v>
      </c>
      <c r="G52" s="46" t="s">
        <v>41</v>
      </c>
      <c r="H52" s="47">
        <v>1.59375E-2</v>
      </c>
      <c r="I52" s="47">
        <f t="shared" si="1"/>
        <v>1.5972222222222238E-3</v>
      </c>
      <c r="J52" s="49">
        <f t="shared" si="0"/>
        <v>23.52941176470588</v>
      </c>
      <c r="K52" s="38"/>
      <c r="L52" s="42"/>
    </row>
    <row r="53" spans="1:12" s="35" customFormat="1" ht="18.600000000000001" customHeight="1">
      <c r="A53" s="42">
        <v>31</v>
      </c>
      <c r="B53" s="38">
        <v>251</v>
      </c>
      <c r="C53" s="42">
        <v>10091963458</v>
      </c>
      <c r="D53" s="43" t="s">
        <v>100</v>
      </c>
      <c r="E53" s="44"/>
      <c r="F53" s="45" t="s">
        <v>29</v>
      </c>
      <c r="G53" s="46" t="s">
        <v>101</v>
      </c>
      <c r="H53" s="47">
        <v>1.6111111111111111E-2</v>
      </c>
      <c r="I53" s="47">
        <f t="shared" si="1"/>
        <v>1.7708333333333343E-3</v>
      </c>
      <c r="J53" s="49">
        <f t="shared" si="0"/>
        <v>23.275862068965516</v>
      </c>
      <c r="K53" s="38"/>
      <c r="L53" s="42"/>
    </row>
    <row r="54" spans="1:12" s="35" customFormat="1" ht="18.600000000000001" customHeight="1">
      <c r="A54" s="42">
        <v>32</v>
      </c>
      <c r="B54" s="38">
        <v>256</v>
      </c>
      <c r="C54" s="42">
        <v>10091732072</v>
      </c>
      <c r="D54" s="43" t="s">
        <v>102</v>
      </c>
      <c r="E54" s="44"/>
      <c r="F54" s="45" t="s">
        <v>29</v>
      </c>
      <c r="G54" s="46" t="s">
        <v>45</v>
      </c>
      <c r="H54" s="47">
        <v>1.6111111111111111E-2</v>
      </c>
      <c r="I54" s="47">
        <f t="shared" si="1"/>
        <v>1.7708333333333343E-3</v>
      </c>
      <c r="J54" s="49">
        <f t="shared" si="0"/>
        <v>23.275862068965516</v>
      </c>
      <c r="K54" s="38"/>
      <c r="L54" s="42"/>
    </row>
    <row r="55" spans="1:12" s="35" customFormat="1" ht="18.600000000000001" customHeight="1">
      <c r="A55" s="42">
        <v>33</v>
      </c>
      <c r="B55" s="38">
        <v>250</v>
      </c>
      <c r="C55" s="42">
        <v>10080038724</v>
      </c>
      <c r="D55" s="43" t="s">
        <v>103</v>
      </c>
      <c r="E55" s="44"/>
      <c r="F55" s="45" t="s">
        <v>29</v>
      </c>
      <c r="G55" s="46" t="s">
        <v>101</v>
      </c>
      <c r="H55" s="47">
        <v>1.6111111111111111E-2</v>
      </c>
      <c r="I55" s="47">
        <f t="shared" si="1"/>
        <v>1.7708333333333343E-3</v>
      </c>
      <c r="J55" s="49">
        <f t="shared" si="0"/>
        <v>23.275862068965516</v>
      </c>
      <c r="K55" s="38"/>
      <c r="L55" s="42"/>
    </row>
    <row r="56" spans="1:12" s="35" customFormat="1" ht="18.600000000000001" customHeight="1">
      <c r="A56" s="42">
        <v>34</v>
      </c>
      <c r="B56" s="38">
        <v>253</v>
      </c>
      <c r="C56" s="42">
        <v>10091527362</v>
      </c>
      <c r="D56" s="43" t="s">
        <v>104</v>
      </c>
      <c r="E56" s="44"/>
      <c r="F56" s="45" t="s">
        <v>29</v>
      </c>
      <c r="G56" s="46" t="s">
        <v>45</v>
      </c>
      <c r="H56" s="47">
        <v>1.6134259259259261E-2</v>
      </c>
      <c r="I56" s="47">
        <f t="shared" si="1"/>
        <v>1.7939814814814849E-3</v>
      </c>
      <c r="J56" s="49">
        <f t="shared" si="0"/>
        <v>23.242467718794835</v>
      </c>
      <c r="K56" s="38"/>
      <c r="L56" s="42"/>
    </row>
    <row r="57" spans="1:12" s="35" customFormat="1" ht="18.600000000000001" customHeight="1">
      <c r="A57" s="42">
        <v>35</v>
      </c>
      <c r="B57" s="38">
        <v>255</v>
      </c>
      <c r="C57" s="42">
        <v>10092179989</v>
      </c>
      <c r="D57" s="43" t="s">
        <v>105</v>
      </c>
      <c r="E57" s="44"/>
      <c r="F57" s="45" t="s">
        <v>40</v>
      </c>
      <c r="G57" s="46" t="s">
        <v>106</v>
      </c>
      <c r="H57" s="47">
        <v>1.6203703703703703E-2</v>
      </c>
      <c r="I57" s="47">
        <f t="shared" si="1"/>
        <v>1.8634259259259264E-3</v>
      </c>
      <c r="J57" s="49">
        <f t="shared" si="0"/>
        <v>23.142857142857146</v>
      </c>
      <c r="K57" s="38"/>
      <c r="L57" s="42"/>
    </row>
    <row r="58" spans="1:12" s="35" customFormat="1" ht="18.600000000000001" customHeight="1">
      <c r="A58" s="42">
        <v>36</v>
      </c>
      <c r="B58" s="38">
        <v>223</v>
      </c>
      <c r="C58" s="42">
        <v>10127393215</v>
      </c>
      <c r="D58" s="43" t="s">
        <v>107</v>
      </c>
      <c r="E58" s="44"/>
      <c r="F58" s="45" t="s">
        <v>29</v>
      </c>
      <c r="G58" s="46" t="s">
        <v>22</v>
      </c>
      <c r="H58" s="47">
        <v>1.6643518518518519E-2</v>
      </c>
      <c r="I58" s="47">
        <f t="shared" si="1"/>
        <v>2.3032407407407429E-3</v>
      </c>
      <c r="J58" s="49">
        <f t="shared" si="0"/>
        <v>22.531293463143253</v>
      </c>
      <c r="K58" s="38"/>
      <c r="L58" s="42"/>
    </row>
    <row r="59" spans="1:12" s="35" customFormat="1" ht="18.600000000000001" customHeight="1">
      <c r="A59" s="42">
        <v>37</v>
      </c>
      <c r="B59" s="38">
        <v>270</v>
      </c>
      <c r="C59" s="42">
        <v>10092632556</v>
      </c>
      <c r="D59" s="43" t="s">
        <v>108</v>
      </c>
      <c r="E59" s="44"/>
      <c r="F59" s="45" t="s">
        <v>29</v>
      </c>
      <c r="G59" s="46" t="s">
        <v>34</v>
      </c>
      <c r="H59" s="53"/>
      <c r="I59" s="48"/>
      <c r="J59" s="49"/>
      <c r="K59" s="38"/>
      <c r="L59" s="42" t="s">
        <v>113</v>
      </c>
    </row>
    <row r="60" spans="1:12" s="35" customFormat="1" ht="18.600000000000001" customHeight="1">
      <c r="A60" s="42">
        <v>38</v>
      </c>
      <c r="B60" s="38">
        <v>257</v>
      </c>
      <c r="C60" s="42">
        <v>10092633667</v>
      </c>
      <c r="D60" s="43" t="s">
        <v>109</v>
      </c>
      <c r="E60" s="44"/>
      <c r="F60" s="45" t="s">
        <v>29</v>
      </c>
      <c r="G60" s="46" t="s">
        <v>34</v>
      </c>
      <c r="H60" s="53"/>
      <c r="I60" s="48"/>
      <c r="J60" s="49"/>
      <c r="K60" s="38"/>
      <c r="L60" s="42" t="s">
        <v>113</v>
      </c>
    </row>
    <row r="61" spans="1:12" s="35" customFormat="1" ht="18.600000000000001" customHeight="1">
      <c r="A61" s="42">
        <v>39</v>
      </c>
      <c r="B61" s="38">
        <v>221</v>
      </c>
      <c r="C61" s="42">
        <v>10078168947</v>
      </c>
      <c r="D61" s="43" t="s">
        <v>110</v>
      </c>
      <c r="E61" s="44"/>
      <c r="F61" s="45" t="s">
        <v>29</v>
      </c>
      <c r="G61" s="46" t="s">
        <v>69</v>
      </c>
      <c r="H61" s="53"/>
      <c r="I61" s="48"/>
      <c r="J61" s="49"/>
      <c r="K61" s="38"/>
      <c r="L61" s="42" t="s">
        <v>114</v>
      </c>
    </row>
    <row r="62" spans="1:12" s="35" customFormat="1" ht="18.600000000000001" customHeight="1">
      <c r="A62" s="42" t="s">
        <v>111</v>
      </c>
      <c r="B62" s="38">
        <v>229</v>
      </c>
      <c r="C62" s="42">
        <v>10080672456</v>
      </c>
      <c r="D62" s="43" t="s">
        <v>112</v>
      </c>
      <c r="E62" s="44"/>
      <c r="F62" s="45" t="s">
        <v>20</v>
      </c>
      <c r="G62" s="46" t="s">
        <v>79</v>
      </c>
      <c r="H62" s="53"/>
      <c r="I62" s="48"/>
      <c r="J62" s="49"/>
      <c r="K62" s="38"/>
      <c r="L62" s="42"/>
    </row>
    <row r="63" spans="1:12" s="33" customFormat="1" ht="12.6" customHeight="1">
      <c r="A63" s="26"/>
      <c r="B63" s="27"/>
      <c r="C63" s="26"/>
      <c r="D63" s="28"/>
      <c r="E63" s="29"/>
      <c r="F63" s="30"/>
      <c r="G63" s="31"/>
      <c r="H63" s="32"/>
      <c r="I63" s="32"/>
      <c r="J63" s="34"/>
      <c r="K63" s="27"/>
      <c r="L63" s="26"/>
    </row>
    <row r="64" spans="1:12" ht="14.4">
      <c r="A64" s="54" t="s">
        <v>55</v>
      </c>
      <c r="B64" s="54"/>
      <c r="C64" s="54"/>
      <c r="D64" s="54"/>
      <c r="E64" s="54"/>
      <c r="F64" s="54"/>
      <c r="G64" s="54" t="s">
        <v>4</v>
      </c>
      <c r="H64" s="54"/>
      <c r="I64" s="54"/>
      <c r="J64" s="54"/>
      <c r="K64" s="54"/>
      <c r="L64" s="54"/>
    </row>
    <row r="65" spans="1:12" s="35" customFormat="1">
      <c r="C65" s="36"/>
      <c r="G65" s="37" t="s">
        <v>30</v>
      </c>
      <c r="H65" s="38">
        <v>10</v>
      </c>
      <c r="J65" s="39"/>
      <c r="K65" s="39" t="s">
        <v>28</v>
      </c>
      <c r="L65" s="37">
        <f>COUNTIF(F23:F62,"ЗМС")</f>
        <v>0</v>
      </c>
    </row>
    <row r="66" spans="1:12" s="35" customFormat="1">
      <c r="C66" s="40"/>
      <c r="G66" s="36" t="s">
        <v>23</v>
      </c>
      <c r="H66" s="38">
        <f>H67+H71</f>
        <v>40</v>
      </c>
      <c r="I66" s="41"/>
      <c r="J66" s="39"/>
      <c r="K66" s="39" t="s">
        <v>17</v>
      </c>
      <c r="L66" s="37">
        <f>COUNTIF(F23:F62,"МСМК")</f>
        <v>0</v>
      </c>
    </row>
    <row r="67" spans="1:12" s="35" customFormat="1">
      <c r="C67" s="37"/>
      <c r="G67" s="36" t="s">
        <v>24</v>
      </c>
      <c r="H67" s="38">
        <f>H68+H69+H70</f>
        <v>40</v>
      </c>
      <c r="I67" s="41"/>
      <c r="J67" s="39"/>
      <c r="K67" s="39" t="s">
        <v>20</v>
      </c>
      <c r="L67" s="37">
        <f>COUNTIF(F23:F62,"МС")</f>
        <v>18</v>
      </c>
    </row>
    <row r="68" spans="1:12" s="35" customFormat="1">
      <c r="C68" s="37"/>
      <c r="G68" s="36" t="s">
        <v>25</v>
      </c>
      <c r="H68" s="38">
        <f>COUNT(A23:A62)</f>
        <v>39</v>
      </c>
      <c r="I68" s="41"/>
      <c r="J68" s="39"/>
      <c r="K68" s="39" t="s">
        <v>29</v>
      </c>
      <c r="L68" s="37">
        <f>COUNTIF(F23:F62,"КМС")</f>
        <v>21</v>
      </c>
    </row>
    <row r="69" spans="1:12" s="35" customFormat="1">
      <c r="C69" s="37"/>
      <c r="G69" s="36" t="s">
        <v>26</v>
      </c>
      <c r="H69" s="38">
        <f>COUNTIF(A23:A62,"НФ")</f>
        <v>1</v>
      </c>
      <c r="I69" s="41"/>
      <c r="J69" s="39"/>
      <c r="K69" s="39" t="s">
        <v>40</v>
      </c>
      <c r="L69" s="37">
        <f>COUNTIF(F23:F62,"1 СР")</f>
        <v>1</v>
      </c>
    </row>
    <row r="70" spans="1:12" s="35" customFormat="1">
      <c r="G70" s="36" t="s">
        <v>31</v>
      </c>
      <c r="H70" s="38">
        <f>COUNTIF(A23:A62,"ДСКВ")</f>
        <v>0</v>
      </c>
      <c r="I70" s="41"/>
      <c r="J70" s="39"/>
      <c r="K70" s="39" t="s">
        <v>46</v>
      </c>
      <c r="L70" s="37">
        <f>COUNTIF(F23:F62,"2 СР")</f>
        <v>0</v>
      </c>
    </row>
    <row r="71" spans="1:12" s="35" customFormat="1">
      <c r="G71" s="36" t="s">
        <v>27</v>
      </c>
      <c r="H71" s="38">
        <f>COUNTIF(A23:A62,"НС")</f>
        <v>0</v>
      </c>
      <c r="I71" s="41"/>
      <c r="J71" s="39"/>
      <c r="K71" s="39" t="s">
        <v>48</v>
      </c>
      <c r="L71" s="37">
        <f>COUNTIF(F23:F62,"3 СР")</f>
        <v>0</v>
      </c>
    </row>
    <row r="72" spans="1:12" ht="9.75" customHeight="1"/>
    <row r="73" spans="1:12" ht="15.6">
      <c r="A73" s="57" t="s">
        <v>47</v>
      </c>
      <c r="B73" s="57"/>
      <c r="C73" s="57"/>
      <c r="D73" s="57"/>
      <c r="E73" s="57" t="s">
        <v>9</v>
      </c>
      <c r="F73" s="57"/>
      <c r="G73" s="57"/>
      <c r="H73" s="57"/>
      <c r="I73" s="57" t="s">
        <v>3</v>
      </c>
      <c r="J73" s="57"/>
      <c r="K73" s="57"/>
      <c r="L73" s="57"/>
    </row>
    <row r="74" spans="1:1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12">
      <c r="A75" s="7"/>
      <c r="D75" s="7"/>
      <c r="E75" s="7"/>
      <c r="F75" s="7"/>
      <c r="G75" s="7"/>
      <c r="H75" s="7"/>
      <c r="I75" s="7"/>
      <c r="J75" s="7"/>
      <c r="K75" s="7"/>
      <c r="L75" s="7"/>
    </row>
    <row r="76" spans="1:12">
      <c r="A76" s="7"/>
      <c r="D76" s="7"/>
      <c r="E76" s="7"/>
      <c r="F76" s="7"/>
      <c r="G76" s="7"/>
      <c r="H76" s="7"/>
      <c r="I76" s="7"/>
      <c r="J76" s="7"/>
      <c r="K76" s="7"/>
      <c r="L76" s="7"/>
    </row>
    <row r="77" spans="1:12">
      <c r="A77" s="7"/>
      <c r="D77" s="7"/>
      <c r="E77" s="7"/>
      <c r="F77" s="7"/>
      <c r="G77" s="7"/>
      <c r="H77" s="7"/>
      <c r="I77" s="7"/>
      <c r="J77" s="7"/>
      <c r="K77" s="7"/>
      <c r="L77" s="7"/>
    </row>
    <row r="78" spans="1:1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1:1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1:12" ht="15.6">
      <c r="A80" s="55" t="str">
        <f>G19</f>
        <v xml:space="preserve">ЮДИНА Л.Н. (ВК, Забайкальский край) </v>
      </c>
      <c r="B80" s="55"/>
      <c r="C80" s="55"/>
      <c r="D80" s="55"/>
      <c r="E80" s="55" t="str">
        <f>G17</f>
        <v xml:space="preserve">БЕСЧАСТНОВ А.А. (ВК, г. Москва) </v>
      </c>
      <c r="F80" s="55"/>
      <c r="G80" s="55"/>
      <c r="H80" s="55"/>
      <c r="I80" s="55" t="str">
        <f>G18</f>
        <v>АФАНАСЬЕВА Е.А. (ВК, Свердловская область</v>
      </c>
      <c r="J80" s="55"/>
      <c r="K80" s="55"/>
      <c r="L80" s="55"/>
    </row>
  </sheetData>
  <mergeCells count="39">
    <mergeCell ref="A5:L5"/>
    <mergeCell ref="A21:A22"/>
    <mergeCell ref="B21:B22"/>
    <mergeCell ref="A15:G15"/>
    <mergeCell ref="A1:L1"/>
    <mergeCell ref="A2:L2"/>
    <mergeCell ref="A3:L3"/>
    <mergeCell ref="A4:L4"/>
    <mergeCell ref="A6:L6"/>
    <mergeCell ref="A7:L7"/>
    <mergeCell ref="A8:L8"/>
    <mergeCell ref="A9:L9"/>
    <mergeCell ref="A10:L10"/>
    <mergeCell ref="A11:L11"/>
    <mergeCell ref="A12:L12"/>
    <mergeCell ref="C21:C22"/>
    <mergeCell ref="I21:I22"/>
    <mergeCell ref="J21:J22"/>
    <mergeCell ref="L21:L22"/>
    <mergeCell ref="K21:K22"/>
    <mergeCell ref="D21:D22"/>
    <mergeCell ref="E21:E22"/>
    <mergeCell ref="F21:F22"/>
    <mergeCell ref="G21:G22"/>
    <mergeCell ref="H21:H22"/>
    <mergeCell ref="A64:F64"/>
    <mergeCell ref="G64:L64"/>
    <mergeCell ref="A80:D80"/>
    <mergeCell ref="E80:H80"/>
    <mergeCell ref="I80:L80"/>
    <mergeCell ref="A74:E74"/>
    <mergeCell ref="F74:L74"/>
    <mergeCell ref="A78:E78"/>
    <mergeCell ref="F78:L78"/>
    <mergeCell ref="A79:E79"/>
    <mergeCell ref="F79:L79"/>
    <mergeCell ref="A73:D73"/>
    <mergeCell ref="E73:H73"/>
    <mergeCell ref="I73:L73"/>
  </mergeCells>
  <phoneticPr fontId="18" type="noConversion"/>
  <conditionalFormatting sqref="B81:B1048576 B70:B79 B1 B6:B7 B9:B11 B13:B22 B64">
    <cfRule type="duplicateValues" dxfId="29" priority="5"/>
  </conditionalFormatting>
  <conditionalFormatting sqref="B2">
    <cfRule type="duplicateValues" dxfId="28" priority="4"/>
  </conditionalFormatting>
  <conditionalFormatting sqref="B3">
    <cfRule type="duplicateValues" dxfId="27" priority="3"/>
  </conditionalFormatting>
  <conditionalFormatting sqref="B65:B69">
    <cfRule type="duplicateValues" dxfId="26" priority="2"/>
  </conditionalFormatting>
  <conditionalFormatting sqref="B80">
    <cfRule type="duplicateValues" dxfId="25" priority="1"/>
  </conditionalFormatting>
  <pageMargins left="0.2" right="0.2" top="0.25" bottom="0.25" header="0.3" footer="0.3"/>
  <pageSetup paperSize="9" scale="4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08FF-86DB-4785-AF16-5AA47DE5A384}">
  <sheetPr>
    <tabColor rgb="FFC00000"/>
  </sheetPr>
  <dimension ref="A1:N80"/>
  <sheetViews>
    <sheetView view="pageBreakPreview" topLeftCell="A44" zoomScale="68" zoomScaleNormal="100" zoomScaleSheetLayoutView="68" workbookViewId="0">
      <selection activeCell="H57" sqref="H57"/>
    </sheetView>
  </sheetViews>
  <sheetFormatPr defaultColWidth="9.21875" defaultRowHeight="13.8"/>
  <cols>
    <col min="1" max="1" width="7.77734375" style="1" customWidth="1"/>
    <col min="2" max="2" width="8.33203125" style="25" customWidth="1"/>
    <col min="3" max="3" width="15.44140625" style="25" customWidth="1"/>
    <col min="4" max="4" width="25" style="1" customWidth="1"/>
    <col min="5" max="5" width="11.21875" style="1" customWidth="1"/>
    <col min="6" max="6" width="12.21875" style="1" customWidth="1"/>
    <col min="7" max="7" width="25" style="1" customWidth="1"/>
    <col min="8" max="8" width="13.88671875" style="1" customWidth="1"/>
    <col min="9" max="9" width="12.33203125" style="1" customWidth="1"/>
    <col min="10" max="10" width="10.21875" style="4" customWidth="1"/>
    <col min="11" max="11" width="11.88671875" style="1" customWidth="1"/>
    <col min="12" max="12" width="17.44140625" style="1" customWidth="1"/>
    <col min="13" max="16384" width="9.21875" style="1"/>
  </cols>
  <sheetData>
    <row r="1" spans="1:14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5.75" customHeight="1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ht="21">
      <c r="A4" s="61" t="s">
        <v>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s="2" customFormat="1" ht="28.8">
      <c r="A6" s="64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N6" s="8"/>
    </row>
    <row r="7" spans="1:14" s="2" customFormat="1" ht="18" customHeight="1">
      <c r="A7" s="65" t="s">
        <v>14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4" s="2" customFormat="1" ht="4.5" customHeight="1">
      <c r="A8" s="65" t="s">
        <v>52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4" ht="19.5" customHeight="1">
      <c r="A9" s="66" t="s">
        <v>18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4" ht="18" customHeight="1">
      <c r="A10" s="66" t="s">
        <v>57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4" ht="19.5" customHeight="1">
      <c r="A11" s="66" t="s">
        <v>115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4" ht="5.25" customHeight="1">
      <c r="A12" s="65" t="s">
        <v>52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4" s="20" customFormat="1" ht="15.6">
      <c r="A13" s="18" t="s">
        <v>58</v>
      </c>
      <c r="B13" s="24"/>
      <c r="C13" s="24"/>
      <c r="D13" s="19"/>
      <c r="G13" s="10" t="s">
        <v>164</v>
      </c>
      <c r="H13" s="23"/>
      <c r="J13" s="21"/>
      <c r="K13" s="10"/>
      <c r="L13" s="10" t="s">
        <v>53</v>
      </c>
    </row>
    <row r="14" spans="1:14" s="20" customFormat="1" ht="15.6">
      <c r="A14" s="18" t="s">
        <v>59</v>
      </c>
      <c r="B14" s="24"/>
      <c r="C14" s="24"/>
      <c r="D14" s="19"/>
      <c r="G14" s="22"/>
      <c r="J14" s="21"/>
      <c r="K14" s="10"/>
      <c r="L14" s="10" t="s">
        <v>63</v>
      </c>
    </row>
    <row r="15" spans="1:14" ht="14.4">
      <c r="A15" s="63" t="s">
        <v>54</v>
      </c>
      <c r="B15" s="63"/>
      <c r="C15" s="63"/>
      <c r="D15" s="63"/>
      <c r="E15" s="63"/>
      <c r="F15" s="63"/>
      <c r="G15" s="63"/>
      <c r="H15" s="12" t="s">
        <v>1</v>
      </c>
      <c r="I15" s="12"/>
      <c r="J15" s="13"/>
      <c r="K15" s="12"/>
      <c r="L15" s="12"/>
    </row>
    <row r="16" spans="1:14" ht="14.4">
      <c r="A16" s="16"/>
      <c r="B16" s="14"/>
      <c r="C16" s="14"/>
      <c r="D16" s="16"/>
      <c r="E16" s="5"/>
      <c r="F16" s="16"/>
      <c r="G16" s="11"/>
      <c r="H16" s="15" t="s">
        <v>37</v>
      </c>
      <c r="I16" s="5"/>
      <c r="J16" s="9"/>
      <c r="K16" s="5"/>
      <c r="L16" s="17"/>
    </row>
    <row r="17" spans="1:12" ht="14.4">
      <c r="A17" s="16" t="s">
        <v>15</v>
      </c>
      <c r="B17" s="14"/>
      <c r="C17" s="14"/>
      <c r="D17" s="11"/>
      <c r="E17" s="5"/>
      <c r="F17" s="16"/>
      <c r="G17" s="11" t="s">
        <v>44</v>
      </c>
      <c r="H17" s="15" t="s">
        <v>38</v>
      </c>
      <c r="I17" s="5"/>
      <c r="J17" s="9"/>
      <c r="K17" s="5"/>
      <c r="L17" s="11"/>
    </row>
    <row r="18" spans="1:12" ht="14.4">
      <c r="A18" s="16" t="s">
        <v>16</v>
      </c>
      <c r="B18" s="14"/>
      <c r="C18" s="14"/>
      <c r="D18" s="11"/>
      <c r="E18" s="5"/>
      <c r="F18" s="16"/>
      <c r="G18" s="11" t="s">
        <v>66</v>
      </c>
      <c r="H18" s="15" t="s">
        <v>39</v>
      </c>
      <c r="I18" s="5"/>
      <c r="J18" s="9"/>
      <c r="K18" s="5"/>
    </row>
    <row r="19" spans="1:12" ht="15.6">
      <c r="A19" s="16" t="s">
        <v>13</v>
      </c>
      <c r="G19" s="11" t="s">
        <v>51</v>
      </c>
      <c r="H19" s="15" t="s">
        <v>36</v>
      </c>
      <c r="I19" s="5"/>
      <c r="J19" s="17" t="s">
        <v>116</v>
      </c>
      <c r="L19" s="24" t="s">
        <v>117</v>
      </c>
    </row>
    <row r="20" spans="1:12" ht="9.75" customHeight="1"/>
    <row r="21" spans="1:12" s="3" customFormat="1" ht="21" customHeight="1">
      <c r="A21" s="62" t="s">
        <v>5</v>
      </c>
      <c r="B21" s="58" t="s">
        <v>10</v>
      </c>
      <c r="C21" s="58" t="s">
        <v>33</v>
      </c>
      <c r="D21" s="58" t="s">
        <v>2</v>
      </c>
      <c r="E21" s="58" t="s">
        <v>32</v>
      </c>
      <c r="F21" s="58" t="s">
        <v>7</v>
      </c>
      <c r="G21" s="58" t="s">
        <v>11</v>
      </c>
      <c r="H21" s="58" t="s">
        <v>6</v>
      </c>
      <c r="I21" s="58" t="s">
        <v>21</v>
      </c>
      <c r="J21" s="59" t="s">
        <v>19</v>
      </c>
      <c r="K21" s="60" t="s">
        <v>56</v>
      </c>
      <c r="L21" s="60" t="s">
        <v>12</v>
      </c>
    </row>
    <row r="22" spans="1:12" s="3" customFormat="1" ht="13.5" customHeight="1">
      <c r="A22" s="62"/>
      <c r="B22" s="58"/>
      <c r="C22" s="58"/>
      <c r="D22" s="58"/>
      <c r="E22" s="58"/>
      <c r="F22" s="58"/>
      <c r="G22" s="58"/>
      <c r="H22" s="58"/>
      <c r="I22" s="58"/>
      <c r="J22" s="59"/>
      <c r="K22" s="60"/>
      <c r="L22" s="60"/>
    </row>
    <row r="23" spans="1:12" s="35" customFormat="1" ht="18.600000000000001" customHeight="1">
      <c r="A23" s="42">
        <v>1</v>
      </c>
      <c r="B23" s="38">
        <v>1</v>
      </c>
      <c r="C23" s="42">
        <v>10009838814</v>
      </c>
      <c r="D23" s="43" t="s">
        <v>118</v>
      </c>
      <c r="E23" s="44"/>
      <c r="F23" s="45" t="s">
        <v>20</v>
      </c>
      <c r="G23" s="46" t="s">
        <v>69</v>
      </c>
      <c r="H23" s="47">
        <v>1.375E-2</v>
      </c>
      <c r="I23" s="47"/>
      <c r="J23" s="49">
        <f>$J$19/((H23*24))</f>
        <v>22.727272727272727</v>
      </c>
      <c r="K23" s="38"/>
      <c r="L23" s="42"/>
    </row>
    <row r="24" spans="1:12" s="35" customFormat="1" ht="18.600000000000001" customHeight="1">
      <c r="A24" s="42">
        <v>2</v>
      </c>
      <c r="B24" s="38">
        <v>3</v>
      </c>
      <c r="C24" s="42">
        <v>10034976160</v>
      </c>
      <c r="D24" s="43" t="s">
        <v>119</v>
      </c>
      <c r="E24" s="44"/>
      <c r="F24" s="45" t="s">
        <v>20</v>
      </c>
      <c r="G24" s="46" t="s">
        <v>22</v>
      </c>
      <c r="H24" s="47">
        <v>1.4097222222222221E-2</v>
      </c>
      <c r="I24" s="47">
        <f>H24-$H$23</f>
        <v>3.4722222222222099E-4</v>
      </c>
      <c r="J24" s="49">
        <f t="shared" ref="J24:J39" si="0">$J$19/((H24*24))</f>
        <v>22.167487684729064</v>
      </c>
      <c r="K24" s="38"/>
      <c r="L24" s="42"/>
    </row>
    <row r="25" spans="1:12" s="35" customFormat="1" ht="18.600000000000001" customHeight="1">
      <c r="A25" s="42">
        <v>3</v>
      </c>
      <c r="B25" s="38">
        <v>20</v>
      </c>
      <c r="C25" s="42">
        <v>10010129410</v>
      </c>
      <c r="D25" s="43" t="s">
        <v>120</v>
      </c>
      <c r="E25" s="44"/>
      <c r="F25" s="45" t="s">
        <v>20</v>
      </c>
      <c r="G25" s="46" t="s">
        <v>69</v>
      </c>
      <c r="H25" s="47">
        <v>1.4166666666666666E-2</v>
      </c>
      <c r="I25" s="47">
        <f t="shared" ref="I25:I39" si="1">H25-$H$23</f>
        <v>4.1666666666666588E-4</v>
      </c>
      <c r="J25" s="49">
        <f t="shared" si="0"/>
        <v>22.058823529411768</v>
      </c>
      <c r="K25" s="38"/>
      <c r="L25" s="42"/>
    </row>
    <row r="26" spans="1:12" s="35" customFormat="1" ht="18.600000000000001" customHeight="1">
      <c r="A26" s="42">
        <v>4</v>
      </c>
      <c r="B26" s="38">
        <v>12</v>
      </c>
      <c r="C26" s="42">
        <v>10036082465</v>
      </c>
      <c r="D26" s="43" t="s">
        <v>121</v>
      </c>
      <c r="E26" s="44"/>
      <c r="F26" s="45" t="s">
        <v>20</v>
      </c>
      <c r="G26" s="46" t="s">
        <v>69</v>
      </c>
      <c r="H26" s="47">
        <v>1.4328703703703703E-2</v>
      </c>
      <c r="I26" s="47">
        <f t="shared" si="1"/>
        <v>5.787037037037028E-4</v>
      </c>
      <c r="J26" s="49">
        <f t="shared" si="0"/>
        <v>21.809369951534734</v>
      </c>
      <c r="K26" s="38"/>
      <c r="L26" s="42"/>
    </row>
    <row r="27" spans="1:12" s="35" customFormat="1" ht="18.600000000000001" customHeight="1">
      <c r="A27" s="42">
        <v>5</v>
      </c>
      <c r="B27" s="38">
        <v>5</v>
      </c>
      <c r="C27" s="42">
        <v>10036061348</v>
      </c>
      <c r="D27" s="43" t="s">
        <v>122</v>
      </c>
      <c r="E27" s="44"/>
      <c r="F27" s="45" t="s">
        <v>20</v>
      </c>
      <c r="G27" s="46" t="s">
        <v>69</v>
      </c>
      <c r="H27" s="47">
        <v>1.4490740740740742E-2</v>
      </c>
      <c r="I27" s="47">
        <f t="shared" si="1"/>
        <v>7.4074074074074146E-4</v>
      </c>
      <c r="J27" s="49">
        <f t="shared" si="0"/>
        <v>21.56549520766773</v>
      </c>
      <c r="K27" s="38"/>
      <c r="L27" s="42"/>
    </row>
    <row r="28" spans="1:12" s="35" customFormat="1" ht="18.600000000000001" customHeight="1">
      <c r="A28" s="42">
        <v>6</v>
      </c>
      <c r="B28" s="38">
        <v>7</v>
      </c>
      <c r="C28" s="42">
        <v>10079311426</v>
      </c>
      <c r="D28" s="43" t="s">
        <v>123</v>
      </c>
      <c r="E28" s="44"/>
      <c r="F28" s="45" t="s">
        <v>29</v>
      </c>
      <c r="G28" s="46" t="s">
        <v>69</v>
      </c>
      <c r="H28" s="47">
        <v>1.4594907407407405E-2</v>
      </c>
      <c r="I28" s="47">
        <f t="shared" si="1"/>
        <v>8.4490740740740533E-4</v>
      </c>
      <c r="J28" s="49">
        <f t="shared" si="0"/>
        <v>21.411578112609043</v>
      </c>
      <c r="K28" s="38"/>
      <c r="L28" s="42"/>
    </row>
    <row r="29" spans="1:12" s="35" customFormat="1" ht="18.600000000000001" customHeight="1">
      <c r="A29" s="42">
        <v>7</v>
      </c>
      <c r="B29" s="38">
        <v>4</v>
      </c>
      <c r="C29" s="42">
        <v>10036041039</v>
      </c>
      <c r="D29" s="43" t="s">
        <v>124</v>
      </c>
      <c r="E29" s="44"/>
      <c r="F29" s="45" t="s">
        <v>20</v>
      </c>
      <c r="G29" s="46" t="s">
        <v>101</v>
      </c>
      <c r="H29" s="47">
        <v>1.4675925925925926E-2</v>
      </c>
      <c r="I29" s="47">
        <f t="shared" si="1"/>
        <v>9.2592592592592553E-4</v>
      </c>
      <c r="J29" s="49">
        <f t="shared" si="0"/>
        <v>21.293375394321767</v>
      </c>
      <c r="K29" s="38"/>
      <c r="L29" s="42"/>
    </row>
    <row r="30" spans="1:12" s="35" customFormat="1" ht="18.600000000000001" customHeight="1">
      <c r="A30" s="42">
        <v>8</v>
      </c>
      <c r="B30" s="38">
        <v>2</v>
      </c>
      <c r="C30" s="42">
        <v>10034982729</v>
      </c>
      <c r="D30" s="43" t="s">
        <v>125</v>
      </c>
      <c r="E30" s="44"/>
      <c r="F30" s="45" t="s">
        <v>20</v>
      </c>
      <c r="G30" s="46" t="s">
        <v>41</v>
      </c>
      <c r="H30" s="47">
        <v>1.4895833333333332E-2</v>
      </c>
      <c r="I30" s="47">
        <f t="shared" si="1"/>
        <v>1.145833333333332E-3</v>
      </c>
      <c r="J30" s="49">
        <f t="shared" si="0"/>
        <v>20.97902097902098</v>
      </c>
      <c r="K30" s="38"/>
      <c r="L30" s="42"/>
    </row>
    <row r="31" spans="1:12" s="35" customFormat="1" ht="18.600000000000001" customHeight="1">
      <c r="A31" s="42">
        <v>9</v>
      </c>
      <c r="B31" s="38">
        <v>11</v>
      </c>
      <c r="C31" s="42">
        <v>10015878880</v>
      </c>
      <c r="D31" s="43" t="s">
        <v>126</v>
      </c>
      <c r="E31" s="44"/>
      <c r="F31" s="45" t="s">
        <v>20</v>
      </c>
      <c r="G31" s="46" t="s">
        <v>74</v>
      </c>
      <c r="H31" s="47">
        <v>1.5069444444444443E-2</v>
      </c>
      <c r="I31" s="47">
        <f t="shared" si="1"/>
        <v>1.3194444444444425E-3</v>
      </c>
      <c r="J31" s="49">
        <f t="shared" si="0"/>
        <v>20.737327188940093</v>
      </c>
      <c r="K31" s="38"/>
      <c r="L31" s="42"/>
    </row>
    <row r="32" spans="1:12" s="35" customFormat="1" ht="18.600000000000001" customHeight="1">
      <c r="A32" s="42">
        <v>10</v>
      </c>
      <c r="B32" s="38">
        <v>10</v>
      </c>
      <c r="C32" s="42">
        <v>10001468118</v>
      </c>
      <c r="D32" s="43" t="s">
        <v>127</v>
      </c>
      <c r="E32" s="44"/>
      <c r="F32" s="45" t="s">
        <v>20</v>
      </c>
      <c r="G32" s="46" t="s">
        <v>74</v>
      </c>
      <c r="H32" s="47">
        <v>1.5243055555555557E-2</v>
      </c>
      <c r="I32" s="47">
        <f t="shared" si="1"/>
        <v>1.4930555555555565E-3</v>
      </c>
      <c r="J32" s="49">
        <f t="shared" si="0"/>
        <v>20.501138952164009</v>
      </c>
      <c r="K32" s="38"/>
      <c r="L32" s="42"/>
    </row>
    <row r="33" spans="1:12" s="35" customFormat="1" ht="18.600000000000001" customHeight="1">
      <c r="A33" s="42">
        <v>11</v>
      </c>
      <c r="B33" s="38">
        <v>8</v>
      </c>
      <c r="C33" s="42">
        <v>10082146755</v>
      </c>
      <c r="D33" s="43" t="s">
        <v>128</v>
      </c>
      <c r="E33" s="44"/>
      <c r="F33" s="45" t="s">
        <v>20</v>
      </c>
      <c r="G33" s="46" t="s">
        <v>45</v>
      </c>
      <c r="H33" s="47">
        <v>1.525462962962963E-2</v>
      </c>
      <c r="I33" s="47">
        <f t="shared" si="1"/>
        <v>1.5046296296296301E-3</v>
      </c>
      <c r="J33" s="49">
        <f t="shared" si="0"/>
        <v>20.485584218512898</v>
      </c>
      <c r="K33" s="38"/>
      <c r="L33" s="42"/>
    </row>
    <row r="34" spans="1:12" s="35" customFormat="1" ht="18.600000000000001" customHeight="1">
      <c r="A34" s="42">
        <v>12</v>
      </c>
      <c r="B34" s="38">
        <v>14</v>
      </c>
      <c r="C34" s="42">
        <v>10083910539</v>
      </c>
      <c r="D34" s="43" t="s">
        <v>129</v>
      </c>
      <c r="E34" s="44"/>
      <c r="F34" s="45" t="s">
        <v>20</v>
      </c>
      <c r="G34" s="46" t="s">
        <v>74</v>
      </c>
      <c r="H34" s="47">
        <v>1.5277777777777777E-2</v>
      </c>
      <c r="I34" s="47">
        <f t="shared" si="1"/>
        <v>1.5277777777777772E-3</v>
      </c>
      <c r="J34" s="49">
        <f t="shared" si="0"/>
        <v>20.454545454545457</v>
      </c>
      <c r="K34" s="38"/>
      <c r="L34" s="42"/>
    </row>
    <row r="35" spans="1:12" s="35" customFormat="1" ht="18.600000000000001" customHeight="1">
      <c r="A35" s="42">
        <v>13</v>
      </c>
      <c r="B35" s="38">
        <v>22</v>
      </c>
      <c r="C35" s="42">
        <v>10091078132</v>
      </c>
      <c r="D35" s="43" t="s">
        <v>130</v>
      </c>
      <c r="E35" s="44"/>
      <c r="F35" s="45" t="s">
        <v>29</v>
      </c>
      <c r="G35" s="46" t="s">
        <v>22</v>
      </c>
      <c r="H35" s="47">
        <v>1.5335648148148147E-2</v>
      </c>
      <c r="I35" s="47">
        <f t="shared" si="1"/>
        <v>1.5856481481481468E-3</v>
      </c>
      <c r="J35" s="49">
        <f t="shared" si="0"/>
        <v>20.377358490566039</v>
      </c>
      <c r="K35" s="38"/>
      <c r="L35" s="42"/>
    </row>
    <row r="36" spans="1:12" s="35" customFormat="1" ht="18.600000000000001" customHeight="1">
      <c r="A36" s="42">
        <v>14</v>
      </c>
      <c r="B36" s="38">
        <v>18</v>
      </c>
      <c r="C36" s="42">
        <v>10124277693</v>
      </c>
      <c r="D36" s="43" t="s">
        <v>131</v>
      </c>
      <c r="E36" s="44"/>
      <c r="F36" s="45" t="s">
        <v>29</v>
      </c>
      <c r="G36" s="46" t="s">
        <v>41</v>
      </c>
      <c r="H36" s="47">
        <v>1.5462962962962963E-2</v>
      </c>
      <c r="I36" s="47">
        <f t="shared" si="1"/>
        <v>1.712962962962963E-3</v>
      </c>
      <c r="J36" s="49">
        <f t="shared" si="0"/>
        <v>20.209580838323355</v>
      </c>
      <c r="K36" s="38"/>
      <c r="L36" s="42"/>
    </row>
    <row r="37" spans="1:12" s="35" customFormat="1" ht="18.600000000000001" customHeight="1">
      <c r="A37" s="42">
        <v>15</v>
      </c>
      <c r="B37" s="38">
        <v>182</v>
      </c>
      <c r="C37" s="42">
        <v>10091318814</v>
      </c>
      <c r="D37" s="43" t="s">
        <v>132</v>
      </c>
      <c r="E37" s="44"/>
      <c r="F37" s="45" t="s">
        <v>29</v>
      </c>
      <c r="G37" s="46" t="s">
        <v>69</v>
      </c>
      <c r="H37" s="47">
        <v>1.5486111111111112E-2</v>
      </c>
      <c r="I37" s="47">
        <f t="shared" si="1"/>
        <v>1.7361111111111119E-3</v>
      </c>
      <c r="J37" s="49">
        <f t="shared" si="0"/>
        <v>20.179372197309416</v>
      </c>
      <c r="K37" s="38"/>
      <c r="L37" s="42"/>
    </row>
    <row r="38" spans="1:12" s="35" customFormat="1" ht="18.600000000000001" customHeight="1">
      <c r="A38" s="42">
        <v>16</v>
      </c>
      <c r="B38" s="38">
        <v>17</v>
      </c>
      <c r="C38" s="42">
        <v>10083910640</v>
      </c>
      <c r="D38" s="43" t="s">
        <v>133</v>
      </c>
      <c r="E38" s="44"/>
      <c r="F38" s="45" t="s">
        <v>20</v>
      </c>
      <c r="G38" s="46" t="s">
        <v>74</v>
      </c>
      <c r="H38" s="47">
        <v>1.5590277777777778E-2</v>
      </c>
      <c r="I38" s="47">
        <f t="shared" si="1"/>
        <v>1.8402777777777775E-3</v>
      </c>
      <c r="J38" s="49">
        <f t="shared" si="0"/>
        <v>20.044543429844101</v>
      </c>
      <c r="K38" s="38"/>
      <c r="L38" s="42"/>
    </row>
    <row r="39" spans="1:12" s="35" customFormat="1" ht="18.600000000000001" customHeight="1">
      <c r="A39" s="42">
        <v>17</v>
      </c>
      <c r="B39" s="38">
        <v>21</v>
      </c>
      <c r="C39" s="42">
        <v>10056454788</v>
      </c>
      <c r="D39" s="43" t="s">
        <v>134</v>
      </c>
      <c r="E39" s="44"/>
      <c r="F39" s="45" t="s">
        <v>20</v>
      </c>
      <c r="G39" s="46" t="s">
        <v>69</v>
      </c>
      <c r="H39" s="47">
        <v>1.5717592592592592E-2</v>
      </c>
      <c r="I39" s="47">
        <f t="shared" si="1"/>
        <v>1.967592592592592E-3</v>
      </c>
      <c r="J39" s="49">
        <f t="shared" si="0"/>
        <v>19.882179675994109</v>
      </c>
      <c r="K39" s="38"/>
      <c r="L39" s="42"/>
    </row>
    <row r="40" spans="1:12" s="35" customFormat="1" ht="18.600000000000001" customHeight="1">
      <c r="A40" s="42">
        <v>18</v>
      </c>
      <c r="B40" s="38">
        <v>183</v>
      </c>
      <c r="C40" s="42">
        <v>10083943275</v>
      </c>
      <c r="D40" s="43" t="s">
        <v>135</v>
      </c>
      <c r="E40" s="44"/>
      <c r="F40" s="45" t="s">
        <v>20</v>
      </c>
      <c r="G40" s="46" t="s">
        <v>69</v>
      </c>
      <c r="H40" s="47"/>
      <c r="I40" s="48"/>
      <c r="J40" s="49"/>
      <c r="K40" s="38"/>
      <c r="L40" s="42" t="s">
        <v>160</v>
      </c>
    </row>
    <row r="41" spans="1:12" s="35" customFormat="1" ht="18.600000000000001" customHeight="1">
      <c r="A41" s="42">
        <v>19</v>
      </c>
      <c r="B41" s="38">
        <v>186</v>
      </c>
      <c r="C41" s="42">
        <v>10101751465</v>
      </c>
      <c r="D41" s="43" t="s">
        <v>136</v>
      </c>
      <c r="E41" s="44"/>
      <c r="F41" s="45" t="s">
        <v>29</v>
      </c>
      <c r="G41" s="46" t="s">
        <v>101</v>
      </c>
      <c r="H41" s="47"/>
      <c r="I41" s="48"/>
      <c r="J41" s="49"/>
      <c r="K41" s="38"/>
      <c r="L41" s="42" t="s">
        <v>160</v>
      </c>
    </row>
    <row r="42" spans="1:12" s="35" customFormat="1" ht="18.600000000000001" customHeight="1">
      <c r="A42" s="42">
        <v>20</v>
      </c>
      <c r="B42" s="38">
        <v>180</v>
      </c>
      <c r="C42" s="42">
        <v>10080037209</v>
      </c>
      <c r="D42" s="43" t="s">
        <v>137</v>
      </c>
      <c r="E42" s="44"/>
      <c r="F42" s="45" t="s">
        <v>29</v>
      </c>
      <c r="G42" s="46" t="s">
        <v>101</v>
      </c>
      <c r="H42" s="47"/>
      <c r="I42" s="48"/>
      <c r="J42" s="49"/>
      <c r="K42" s="38"/>
      <c r="L42" s="42" t="s">
        <v>160</v>
      </c>
    </row>
    <row r="43" spans="1:12" s="35" customFormat="1" ht="18.600000000000001" customHeight="1">
      <c r="A43" s="42">
        <v>21</v>
      </c>
      <c r="B43" s="38">
        <v>9</v>
      </c>
      <c r="C43" s="42">
        <v>10036084788</v>
      </c>
      <c r="D43" s="43" t="s">
        <v>138</v>
      </c>
      <c r="E43" s="44"/>
      <c r="F43" s="45" t="s">
        <v>20</v>
      </c>
      <c r="G43" s="46" t="s">
        <v>34</v>
      </c>
      <c r="H43" s="47"/>
      <c r="I43" s="48"/>
      <c r="J43" s="49"/>
      <c r="K43" s="38"/>
      <c r="L43" s="42" t="s">
        <v>160</v>
      </c>
    </row>
    <row r="44" spans="1:12" s="35" customFormat="1" ht="18.600000000000001" customHeight="1">
      <c r="A44" s="42">
        <v>22</v>
      </c>
      <c r="B44" s="38">
        <v>15</v>
      </c>
      <c r="C44" s="42">
        <v>10036097834</v>
      </c>
      <c r="D44" s="43" t="s">
        <v>139</v>
      </c>
      <c r="E44" s="44"/>
      <c r="F44" s="45" t="s">
        <v>29</v>
      </c>
      <c r="G44" s="46" t="s">
        <v>101</v>
      </c>
      <c r="H44" s="47"/>
      <c r="I44" s="48"/>
      <c r="J44" s="49"/>
      <c r="K44" s="38"/>
      <c r="L44" s="42" t="s">
        <v>160</v>
      </c>
    </row>
    <row r="45" spans="1:12" s="35" customFormat="1" ht="18.600000000000001" customHeight="1">
      <c r="A45" s="42">
        <v>23</v>
      </c>
      <c r="B45" s="38">
        <v>13</v>
      </c>
      <c r="C45" s="42">
        <v>10059833523</v>
      </c>
      <c r="D45" s="43" t="s">
        <v>140</v>
      </c>
      <c r="E45" s="44"/>
      <c r="F45" s="45" t="s">
        <v>29</v>
      </c>
      <c r="G45" s="46" t="s">
        <v>45</v>
      </c>
      <c r="H45" s="47"/>
      <c r="I45" s="48"/>
      <c r="J45" s="49"/>
      <c r="K45" s="38"/>
      <c r="L45" s="42" t="s">
        <v>160</v>
      </c>
    </row>
    <row r="46" spans="1:12" s="35" customFormat="1" ht="18.600000000000001" customHeight="1">
      <c r="A46" s="42">
        <v>24</v>
      </c>
      <c r="B46" s="38">
        <v>25</v>
      </c>
      <c r="C46" s="42">
        <v>10093059356</v>
      </c>
      <c r="D46" s="43" t="s">
        <v>141</v>
      </c>
      <c r="E46" s="44"/>
      <c r="F46" s="45" t="s">
        <v>20</v>
      </c>
      <c r="G46" s="46" t="s">
        <v>41</v>
      </c>
      <c r="H46" s="47"/>
      <c r="I46" s="48"/>
      <c r="J46" s="49"/>
      <c r="K46" s="38"/>
      <c r="L46" s="42" t="s">
        <v>113</v>
      </c>
    </row>
    <row r="47" spans="1:12" s="35" customFormat="1" ht="18.600000000000001" customHeight="1">
      <c r="A47" s="42">
        <v>25</v>
      </c>
      <c r="B47" s="38">
        <v>187</v>
      </c>
      <c r="C47" s="42">
        <v>10128681291</v>
      </c>
      <c r="D47" s="43" t="s">
        <v>142</v>
      </c>
      <c r="E47" s="44"/>
      <c r="F47" s="45" t="s">
        <v>29</v>
      </c>
      <c r="G47" s="46" t="s">
        <v>45</v>
      </c>
      <c r="H47" s="47"/>
      <c r="I47" s="48"/>
      <c r="J47" s="49"/>
      <c r="K47" s="38"/>
      <c r="L47" s="42" t="s">
        <v>113</v>
      </c>
    </row>
    <row r="48" spans="1:12" s="35" customFormat="1" ht="18.600000000000001" customHeight="1">
      <c r="A48" s="42">
        <v>26</v>
      </c>
      <c r="B48" s="38">
        <v>19</v>
      </c>
      <c r="C48" s="42">
        <v>10007886181</v>
      </c>
      <c r="D48" s="43" t="s">
        <v>143</v>
      </c>
      <c r="E48" s="44"/>
      <c r="F48" s="45" t="s">
        <v>20</v>
      </c>
      <c r="G48" s="46" t="s">
        <v>101</v>
      </c>
      <c r="H48" s="47"/>
      <c r="I48" s="48"/>
      <c r="J48" s="49"/>
      <c r="K48" s="38"/>
      <c r="L48" s="42" t="s">
        <v>113</v>
      </c>
    </row>
    <row r="49" spans="1:12" s="35" customFormat="1" ht="18.600000000000001" customHeight="1">
      <c r="A49" s="42">
        <v>27</v>
      </c>
      <c r="B49" s="38">
        <v>26</v>
      </c>
      <c r="C49" s="42">
        <v>10051128377</v>
      </c>
      <c r="D49" s="43" t="s">
        <v>144</v>
      </c>
      <c r="E49" s="44"/>
      <c r="F49" s="45" t="s">
        <v>29</v>
      </c>
      <c r="G49" s="46" t="s">
        <v>74</v>
      </c>
      <c r="H49" s="47"/>
      <c r="I49" s="48"/>
      <c r="J49" s="49"/>
      <c r="K49" s="38"/>
      <c r="L49" s="42" t="s">
        <v>113</v>
      </c>
    </row>
    <row r="50" spans="1:12" s="35" customFormat="1" ht="18.600000000000001" customHeight="1">
      <c r="A50" s="42">
        <v>28</v>
      </c>
      <c r="B50" s="38">
        <v>185</v>
      </c>
      <c r="C50" s="42">
        <v>10090420350</v>
      </c>
      <c r="D50" s="43" t="s">
        <v>145</v>
      </c>
      <c r="E50" s="44"/>
      <c r="F50" s="45" t="s">
        <v>29</v>
      </c>
      <c r="G50" s="46" t="s">
        <v>146</v>
      </c>
      <c r="H50" s="47"/>
      <c r="I50" s="48"/>
      <c r="J50" s="49"/>
      <c r="K50" s="38"/>
      <c r="L50" s="42" t="s">
        <v>113</v>
      </c>
    </row>
    <row r="51" spans="1:12" s="35" customFormat="1" ht="18.600000000000001" customHeight="1">
      <c r="A51" s="42">
        <v>29</v>
      </c>
      <c r="B51" s="38">
        <v>190</v>
      </c>
      <c r="C51" s="42">
        <v>10130810443</v>
      </c>
      <c r="D51" s="43" t="s">
        <v>147</v>
      </c>
      <c r="E51" s="44"/>
      <c r="F51" s="45" t="s">
        <v>40</v>
      </c>
      <c r="G51" s="46" t="s">
        <v>69</v>
      </c>
      <c r="H51" s="47"/>
      <c r="I51" s="48"/>
      <c r="J51" s="49"/>
      <c r="K51" s="38"/>
      <c r="L51" s="42" t="s">
        <v>113</v>
      </c>
    </row>
    <row r="52" spans="1:12" s="35" customFormat="1" ht="18.600000000000001" customHeight="1">
      <c r="A52" s="42">
        <v>30</v>
      </c>
      <c r="B52" s="38">
        <v>188</v>
      </c>
      <c r="C52" s="42">
        <v>10089791365</v>
      </c>
      <c r="D52" s="43" t="s">
        <v>148</v>
      </c>
      <c r="E52" s="44"/>
      <c r="F52" s="45" t="s">
        <v>29</v>
      </c>
      <c r="G52" s="46" t="s">
        <v>69</v>
      </c>
      <c r="H52" s="47"/>
      <c r="I52" s="48"/>
      <c r="J52" s="49"/>
      <c r="K52" s="38"/>
      <c r="L52" s="42" t="s">
        <v>113</v>
      </c>
    </row>
    <row r="53" spans="1:12" s="35" customFormat="1" ht="18.600000000000001" customHeight="1">
      <c r="A53" s="42">
        <v>31</v>
      </c>
      <c r="B53" s="38">
        <v>192</v>
      </c>
      <c r="C53" s="42">
        <v>10106019465</v>
      </c>
      <c r="D53" s="43" t="s">
        <v>149</v>
      </c>
      <c r="E53" s="44"/>
      <c r="F53" s="45" t="s">
        <v>29</v>
      </c>
      <c r="G53" s="46" t="s">
        <v>79</v>
      </c>
      <c r="H53" s="47"/>
      <c r="I53" s="48"/>
      <c r="J53" s="49"/>
      <c r="K53" s="38"/>
      <c r="L53" s="42" t="s">
        <v>113</v>
      </c>
    </row>
    <row r="54" spans="1:12" s="35" customFormat="1" ht="18.600000000000001" customHeight="1">
      <c r="A54" s="42">
        <v>32</v>
      </c>
      <c r="B54" s="38">
        <v>23</v>
      </c>
      <c r="C54" s="42">
        <v>10055579162</v>
      </c>
      <c r="D54" s="43" t="s">
        <v>150</v>
      </c>
      <c r="E54" s="44"/>
      <c r="F54" s="45" t="s">
        <v>29</v>
      </c>
      <c r="G54" s="46" t="s">
        <v>146</v>
      </c>
      <c r="H54" s="47"/>
      <c r="I54" s="48"/>
      <c r="J54" s="49"/>
      <c r="K54" s="38"/>
      <c r="L54" s="42" t="s">
        <v>113</v>
      </c>
    </row>
    <row r="55" spans="1:12" s="35" customFormat="1" ht="18.600000000000001" customHeight="1">
      <c r="A55" s="42">
        <v>33</v>
      </c>
      <c r="B55" s="38">
        <v>189</v>
      </c>
      <c r="C55" s="42">
        <v>10091855041</v>
      </c>
      <c r="D55" s="43" t="s">
        <v>151</v>
      </c>
      <c r="E55" s="44"/>
      <c r="F55" s="45" t="s">
        <v>40</v>
      </c>
      <c r="G55" s="46" t="s">
        <v>69</v>
      </c>
      <c r="H55" s="47"/>
      <c r="I55" s="48"/>
      <c r="J55" s="49"/>
      <c r="K55" s="38"/>
      <c r="L55" s="42" t="s">
        <v>113</v>
      </c>
    </row>
    <row r="56" spans="1:12" s="35" customFormat="1" ht="18.600000000000001" customHeight="1">
      <c r="A56" s="42">
        <v>34</v>
      </c>
      <c r="B56" s="38">
        <v>193</v>
      </c>
      <c r="C56" s="42">
        <v>10128262878</v>
      </c>
      <c r="D56" s="43" t="s">
        <v>152</v>
      </c>
      <c r="E56" s="44"/>
      <c r="F56" s="45" t="s">
        <v>40</v>
      </c>
      <c r="G56" s="46" t="s">
        <v>35</v>
      </c>
      <c r="H56" s="47"/>
      <c r="I56" s="48"/>
      <c r="J56" s="49"/>
      <c r="K56" s="38"/>
      <c r="L56" s="42" t="s">
        <v>114</v>
      </c>
    </row>
    <row r="57" spans="1:12" s="35" customFormat="1" ht="18.600000000000001" customHeight="1">
      <c r="A57" s="42">
        <v>35</v>
      </c>
      <c r="B57" s="38">
        <v>191</v>
      </c>
      <c r="C57" s="42">
        <v>10089380531</v>
      </c>
      <c r="D57" s="43" t="s">
        <v>153</v>
      </c>
      <c r="E57" s="44"/>
      <c r="F57" s="45" t="s">
        <v>29</v>
      </c>
      <c r="G57" s="46" t="s">
        <v>79</v>
      </c>
      <c r="H57" s="47"/>
      <c r="I57" s="48"/>
      <c r="J57" s="49"/>
      <c r="K57" s="38"/>
      <c r="L57" s="42" t="s">
        <v>114</v>
      </c>
    </row>
    <row r="58" spans="1:12" s="35" customFormat="1" ht="18.600000000000001" customHeight="1">
      <c r="A58" s="42">
        <v>36</v>
      </c>
      <c r="B58" s="38">
        <v>24</v>
      </c>
      <c r="C58" s="42">
        <v>10096458093</v>
      </c>
      <c r="D58" s="43" t="s">
        <v>154</v>
      </c>
      <c r="E58" s="44"/>
      <c r="F58" s="45" t="s">
        <v>29</v>
      </c>
      <c r="G58" s="46" t="s">
        <v>49</v>
      </c>
      <c r="H58" s="47"/>
      <c r="I58" s="48"/>
      <c r="J58" s="49"/>
      <c r="K58" s="38"/>
      <c r="L58" s="42" t="s">
        <v>114</v>
      </c>
    </row>
    <row r="59" spans="1:12" s="35" customFormat="1" ht="18.600000000000001" customHeight="1">
      <c r="A59" s="42">
        <v>37</v>
      </c>
      <c r="B59" s="38">
        <v>181</v>
      </c>
      <c r="C59" s="42">
        <v>10100048107</v>
      </c>
      <c r="D59" s="43" t="s">
        <v>155</v>
      </c>
      <c r="E59" s="44"/>
      <c r="F59" s="45" t="s">
        <v>29</v>
      </c>
      <c r="G59" s="46" t="s">
        <v>22</v>
      </c>
      <c r="H59" s="53"/>
      <c r="I59" s="48"/>
      <c r="J59" s="49"/>
      <c r="K59" s="38"/>
      <c r="L59" s="42" t="s">
        <v>114</v>
      </c>
    </row>
    <row r="60" spans="1:12" s="35" customFormat="1" ht="18.600000000000001" customHeight="1">
      <c r="A60" s="42">
        <v>38</v>
      </c>
      <c r="B60" s="38">
        <v>16</v>
      </c>
      <c r="C60" s="42">
        <v>10092258906</v>
      </c>
      <c r="D60" s="43" t="s">
        <v>156</v>
      </c>
      <c r="E60" s="44"/>
      <c r="F60" s="45" t="s">
        <v>29</v>
      </c>
      <c r="G60" s="46" t="s">
        <v>34</v>
      </c>
      <c r="H60" s="53"/>
      <c r="I60" s="48"/>
      <c r="J60" s="49"/>
      <c r="K60" s="38"/>
      <c r="L60" s="42" t="s">
        <v>114</v>
      </c>
    </row>
    <row r="61" spans="1:12" s="35" customFormat="1" ht="18.600000000000001" customHeight="1">
      <c r="A61" s="42" t="s">
        <v>111</v>
      </c>
      <c r="B61" s="38">
        <v>6</v>
      </c>
      <c r="C61" s="42">
        <v>10059478259</v>
      </c>
      <c r="D61" s="43" t="s">
        <v>157</v>
      </c>
      <c r="E61" s="44"/>
      <c r="F61" s="45" t="s">
        <v>20</v>
      </c>
      <c r="G61" s="46" t="s">
        <v>22</v>
      </c>
      <c r="H61" s="53"/>
      <c r="I61" s="48"/>
      <c r="J61" s="49"/>
      <c r="K61" s="38"/>
      <c r="L61" s="42"/>
    </row>
    <row r="62" spans="1:12" s="35" customFormat="1" ht="18.600000000000001" customHeight="1">
      <c r="A62" s="42" t="s">
        <v>158</v>
      </c>
      <c r="B62" s="38">
        <v>184</v>
      </c>
      <c r="C62" s="42">
        <v>10091964468</v>
      </c>
      <c r="D62" s="43" t="s">
        <v>159</v>
      </c>
      <c r="E62" s="44"/>
      <c r="F62" s="45" t="s">
        <v>29</v>
      </c>
      <c r="G62" s="46" t="s">
        <v>106</v>
      </c>
      <c r="H62" s="53"/>
      <c r="I62" s="48"/>
      <c r="J62" s="49"/>
      <c r="K62" s="38"/>
      <c r="L62" s="42"/>
    </row>
    <row r="63" spans="1:12" s="33" customFormat="1" ht="12.6" customHeight="1">
      <c r="A63" s="26"/>
      <c r="B63" s="27"/>
      <c r="C63" s="26"/>
      <c r="D63" s="28"/>
      <c r="E63" s="29"/>
      <c r="F63" s="30"/>
      <c r="G63" s="31"/>
      <c r="H63" s="32"/>
      <c r="I63" s="32"/>
      <c r="J63" s="34"/>
      <c r="K63" s="27"/>
      <c r="L63" s="26"/>
    </row>
    <row r="64" spans="1:12" ht="14.4">
      <c r="A64" s="54" t="s">
        <v>55</v>
      </c>
      <c r="B64" s="54"/>
      <c r="C64" s="54"/>
      <c r="D64" s="54"/>
      <c r="E64" s="54"/>
      <c r="F64" s="54"/>
      <c r="G64" s="54" t="s">
        <v>4</v>
      </c>
      <c r="H64" s="54"/>
      <c r="I64" s="54"/>
      <c r="J64" s="54"/>
      <c r="K64" s="54"/>
      <c r="L64" s="54"/>
    </row>
    <row r="65" spans="1:12" s="35" customFormat="1">
      <c r="C65" s="36"/>
      <c r="G65" s="37" t="s">
        <v>30</v>
      </c>
      <c r="H65" s="38">
        <v>12</v>
      </c>
      <c r="J65" s="39"/>
      <c r="K65" s="39" t="s">
        <v>28</v>
      </c>
      <c r="L65" s="37">
        <f>COUNTIF(F23:F62,"ЗМС")</f>
        <v>0</v>
      </c>
    </row>
    <row r="66" spans="1:12" s="35" customFormat="1">
      <c r="C66" s="40"/>
      <c r="G66" s="36" t="s">
        <v>23</v>
      </c>
      <c r="H66" s="38">
        <f>H67+H71</f>
        <v>40</v>
      </c>
      <c r="I66" s="41"/>
      <c r="J66" s="39"/>
      <c r="K66" s="39" t="s">
        <v>17</v>
      </c>
      <c r="L66" s="37">
        <f>COUNTIF(F23:F62,"МСМК")</f>
        <v>0</v>
      </c>
    </row>
    <row r="67" spans="1:12" s="35" customFormat="1">
      <c r="C67" s="37"/>
      <c r="G67" s="36" t="s">
        <v>24</v>
      </c>
      <c r="H67" s="38">
        <f>H68+H69+H70</f>
        <v>39</v>
      </c>
      <c r="I67" s="41"/>
      <c r="J67" s="39"/>
      <c r="K67" s="39" t="s">
        <v>20</v>
      </c>
      <c r="L67" s="37">
        <f>COUNTIF(F23:F62,"МС")</f>
        <v>18</v>
      </c>
    </row>
    <row r="68" spans="1:12" s="35" customFormat="1">
      <c r="C68" s="37"/>
      <c r="G68" s="36" t="s">
        <v>25</v>
      </c>
      <c r="H68" s="38">
        <f>COUNT(A23:A62)</f>
        <v>38</v>
      </c>
      <c r="I68" s="41"/>
      <c r="J68" s="39"/>
      <c r="K68" s="39" t="s">
        <v>29</v>
      </c>
      <c r="L68" s="37">
        <f>COUNTIF(F23:F62,"КМС")</f>
        <v>19</v>
      </c>
    </row>
    <row r="69" spans="1:12" s="35" customFormat="1">
      <c r="C69" s="37"/>
      <c r="G69" s="36" t="s">
        <v>26</v>
      </c>
      <c r="H69" s="38">
        <f>COUNTIF(A23:A62,"НФ")</f>
        <v>1</v>
      </c>
      <c r="I69" s="41"/>
      <c r="J69" s="39"/>
      <c r="K69" s="39" t="s">
        <v>40</v>
      </c>
      <c r="L69" s="37">
        <f>COUNTIF(F23:F62,"1 СР")</f>
        <v>3</v>
      </c>
    </row>
    <row r="70" spans="1:12" s="35" customFormat="1">
      <c r="G70" s="36" t="s">
        <v>31</v>
      </c>
      <c r="H70" s="38">
        <f>COUNTIF(A23:A62,"ДСКВ")</f>
        <v>0</v>
      </c>
      <c r="I70" s="41"/>
      <c r="J70" s="39"/>
      <c r="K70" s="39" t="s">
        <v>46</v>
      </c>
      <c r="L70" s="37">
        <f>COUNTIF(F23:F62,"2 СР")</f>
        <v>0</v>
      </c>
    </row>
    <row r="71" spans="1:12" s="35" customFormat="1">
      <c r="G71" s="36" t="s">
        <v>27</v>
      </c>
      <c r="H71" s="38">
        <f>COUNTIF(A23:A62,"НС")</f>
        <v>1</v>
      </c>
      <c r="I71" s="41"/>
      <c r="J71" s="39"/>
      <c r="K71" s="39" t="s">
        <v>48</v>
      </c>
      <c r="L71" s="37">
        <f>COUNTIF(F23:F62,"3 СР")</f>
        <v>0</v>
      </c>
    </row>
    <row r="72" spans="1:12" ht="9.75" customHeight="1"/>
    <row r="73" spans="1:12" ht="15.6">
      <c r="A73" s="57" t="s">
        <v>47</v>
      </c>
      <c r="B73" s="57"/>
      <c r="C73" s="57"/>
      <c r="D73" s="57"/>
      <c r="E73" s="57" t="s">
        <v>9</v>
      </c>
      <c r="F73" s="57"/>
      <c r="G73" s="57"/>
      <c r="H73" s="57"/>
      <c r="I73" s="57" t="s">
        <v>3</v>
      </c>
      <c r="J73" s="57"/>
      <c r="K73" s="57"/>
      <c r="L73" s="57"/>
    </row>
    <row r="74" spans="1:1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12">
      <c r="A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>
      <c r="A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>
      <c r="A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1:1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1:12" ht="15.6">
      <c r="A80" s="55" t="str">
        <f>G19</f>
        <v xml:space="preserve">ЮДИНА Л.Н. (ВК, Забайкальский край) </v>
      </c>
      <c r="B80" s="55"/>
      <c r="C80" s="55"/>
      <c r="D80" s="55"/>
      <c r="E80" s="55" t="str">
        <f>G17</f>
        <v xml:space="preserve">БЕСЧАСТНОВ А.А. (ВК, г. Москва) </v>
      </c>
      <c r="F80" s="55"/>
      <c r="G80" s="55"/>
      <c r="H80" s="55"/>
      <c r="I80" s="55" t="str">
        <f>G18</f>
        <v>АФАНАСЬЕВА Е.А. (ВК, Свердловская область</v>
      </c>
      <c r="J80" s="55"/>
      <c r="K80" s="55"/>
      <c r="L80" s="55"/>
    </row>
  </sheetData>
  <mergeCells count="39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F21:F22"/>
    <mergeCell ref="G21:G22"/>
    <mergeCell ref="A78:E78"/>
    <mergeCell ref="F78:L78"/>
    <mergeCell ref="H21:H22"/>
    <mergeCell ref="I21:I22"/>
    <mergeCell ref="J21:J22"/>
    <mergeCell ref="K21:K22"/>
    <mergeCell ref="L21:L22"/>
    <mergeCell ref="A64:F64"/>
    <mergeCell ref="G64:L64"/>
    <mergeCell ref="A73:D73"/>
    <mergeCell ref="E73:H73"/>
    <mergeCell ref="I73:L73"/>
    <mergeCell ref="A74:E74"/>
    <mergeCell ref="F74:L74"/>
    <mergeCell ref="A79:E79"/>
    <mergeCell ref="F79:L79"/>
    <mergeCell ref="A80:D80"/>
    <mergeCell ref="E80:H80"/>
    <mergeCell ref="I80:L80"/>
  </mergeCells>
  <conditionalFormatting sqref="B81:B1048576 B70:B79 B1 B6:B7 B9:B11 B13:B22 B64">
    <cfRule type="duplicateValues" dxfId="24" priority="5"/>
  </conditionalFormatting>
  <conditionalFormatting sqref="B2">
    <cfRule type="duplicateValues" dxfId="23" priority="4"/>
  </conditionalFormatting>
  <conditionalFormatting sqref="B3">
    <cfRule type="duplicateValues" dxfId="22" priority="3"/>
  </conditionalFormatting>
  <conditionalFormatting sqref="B65:B69">
    <cfRule type="duplicateValues" dxfId="21" priority="2"/>
  </conditionalFormatting>
  <conditionalFormatting sqref="B80">
    <cfRule type="duplicateValues" dxfId="20" priority="1"/>
  </conditionalFormatting>
  <pageMargins left="0.2" right="0.2" top="0.25" bottom="0.25" header="0.3" footer="0.3"/>
  <pageSetup paperSize="9" scale="4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58DD0-5C5A-4109-9CBE-939D7968C12C}">
  <sheetPr>
    <tabColor rgb="FFC00000"/>
  </sheetPr>
  <dimension ref="A1:N72"/>
  <sheetViews>
    <sheetView view="pageBreakPreview" topLeftCell="A11" zoomScale="68" zoomScaleNormal="100" zoomScaleSheetLayoutView="68" workbookViewId="0">
      <selection activeCell="G24" sqref="G24"/>
    </sheetView>
  </sheetViews>
  <sheetFormatPr defaultColWidth="9.21875" defaultRowHeight="13.8"/>
  <cols>
    <col min="1" max="1" width="7.77734375" style="1" customWidth="1"/>
    <col min="2" max="2" width="8.33203125" style="25" customWidth="1"/>
    <col min="3" max="3" width="15.44140625" style="25" customWidth="1"/>
    <col min="4" max="4" width="25" style="1" customWidth="1"/>
    <col min="5" max="5" width="11.21875" style="1" customWidth="1"/>
    <col min="6" max="6" width="12.21875" style="1" customWidth="1"/>
    <col min="7" max="7" width="24.88671875" style="1" customWidth="1"/>
    <col min="8" max="8" width="13.88671875" style="1" customWidth="1"/>
    <col min="9" max="9" width="12.33203125" style="1" customWidth="1"/>
    <col min="10" max="10" width="10.21875" style="4" customWidth="1"/>
    <col min="11" max="11" width="11.88671875" style="1" customWidth="1"/>
    <col min="12" max="12" width="17.44140625" style="1" customWidth="1"/>
    <col min="13" max="16384" width="9.21875" style="1"/>
  </cols>
  <sheetData>
    <row r="1" spans="1:14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5.75" customHeight="1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ht="21">
      <c r="A4" s="61" t="s">
        <v>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s="2" customFormat="1" ht="28.8">
      <c r="A6" s="64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N6" s="8"/>
    </row>
    <row r="7" spans="1:14" s="2" customFormat="1" ht="18" customHeight="1">
      <c r="A7" s="65" t="s">
        <v>14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4" s="2" customFormat="1" ht="4.5" customHeight="1">
      <c r="A8" s="65" t="s">
        <v>52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4" ht="19.5" customHeight="1">
      <c r="A9" s="66" t="s">
        <v>18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4" ht="18" customHeight="1">
      <c r="A10" s="66" t="s">
        <v>221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4" ht="19.5" customHeight="1">
      <c r="A11" s="66" t="s">
        <v>62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4" ht="5.25" customHeight="1">
      <c r="A12" s="65" t="s">
        <v>52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4" s="20" customFormat="1" ht="15.6">
      <c r="A13" s="18" t="s">
        <v>58</v>
      </c>
      <c r="B13" s="24"/>
      <c r="C13" s="24"/>
      <c r="D13" s="19"/>
      <c r="G13" s="10" t="s">
        <v>163</v>
      </c>
      <c r="H13" s="23"/>
      <c r="J13" s="21"/>
      <c r="K13" s="10"/>
      <c r="L13" s="10" t="s">
        <v>162</v>
      </c>
    </row>
    <row r="14" spans="1:14" s="20" customFormat="1" ht="15.6">
      <c r="A14" s="18" t="s">
        <v>161</v>
      </c>
      <c r="B14" s="24"/>
      <c r="C14" s="24"/>
      <c r="D14" s="19"/>
      <c r="G14" s="22"/>
      <c r="J14" s="21"/>
      <c r="K14" s="10"/>
      <c r="L14" s="10" t="s">
        <v>63</v>
      </c>
    </row>
    <row r="15" spans="1:14" ht="14.4">
      <c r="A15" s="63" t="s">
        <v>54</v>
      </c>
      <c r="B15" s="63"/>
      <c r="C15" s="63"/>
      <c r="D15" s="63"/>
      <c r="E15" s="63"/>
      <c r="F15" s="63"/>
      <c r="G15" s="63"/>
      <c r="H15" s="12" t="s">
        <v>1</v>
      </c>
      <c r="I15" s="12"/>
      <c r="J15" s="13"/>
      <c r="K15" s="12"/>
      <c r="L15" s="12"/>
    </row>
    <row r="16" spans="1:14" ht="14.4">
      <c r="A16" s="16"/>
      <c r="B16" s="14"/>
      <c r="C16" s="14"/>
      <c r="D16" s="16"/>
      <c r="E16" s="5"/>
      <c r="F16" s="16"/>
      <c r="G16" s="11"/>
      <c r="H16" s="15" t="s">
        <v>37</v>
      </c>
      <c r="I16" s="5"/>
      <c r="J16" s="9"/>
      <c r="K16" s="5"/>
      <c r="L16" s="17"/>
    </row>
    <row r="17" spans="1:12" ht="14.4">
      <c r="A17" s="16" t="s">
        <v>15</v>
      </c>
      <c r="B17" s="14"/>
      <c r="C17" s="14"/>
      <c r="D17" s="11"/>
      <c r="E17" s="5"/>
      <c r="F17" s="16"/>
      <c r="G17" s="11" t="s">
        <v>44</v>
      </c>
      <c r="H17" s="15" t="s">
        <v>38</v>
      </c>
      <c r="I17" s="5"/>
      <c r="J17" s="9"/>
      <c r="K17" s="5"/>
      <c r="L17" s="11"/>
    </row>
    <row r="18" spans="1:12" ht="14.4">
      <c r="A18" s="16" t="s">
        <v>16</v>
      </c>
      <c r="B18" s="14"/>
      <c r="C18" s="14"/>
      <c r="D18" s="11"/>
      <c r="E18" s="5"/>
      <c r="F18" s="16"/>
      <c r="G18" s="11" t="s">
        <v>66</v>
      </c>
      <c r="H18" s="15" t="s">
        <v>39</v>
      </c>
      <c r="I18" s="5"/>
      <c r="J18" s="9"/>
      <c r="K18" s="5"/>
    </row>
    <row r="19" spans="1:12" ht="15.6">
      <c r="A19" s="16" t="s">
        <v>13</v>
      </c>
      <c r="G19" s="11" t="s">
        <v>51</v>
      </c>
      <c r="H19" s="15" t="s">
        <v>36</v>
      </c>
      <c r="I19" s="5"/>
      <c r="J19" s="17" t="s">
        <v>165</v>
      </c>
      <c r="L19" s="24" t="s">
        <v>166</v>
      </c>
    </row>
    <row r="20" spans="1:12" ht="9.75" customHeight="1"/>
    <row r="21" spans="1:12" s="3" customFormat="1" ht="21" customHeight="1">
      <c r="A21" s="62" t="s">
        <v>5</v>
      </c>
      <c r="B21" s="58" t="s">
        <v>10</v>
      </c>
      <c r="C21" s="58" t="s">
        <v>33</v>
      </c>
      <c r="D21" s="58" t="s">
        <v>2</v>
      </c>
      <c r="E21" s="58" t="s">
        <v>32</v>
      </c>
      <c r="F21" s="58" t="s">
        <v>7</v>
      </c>
      <c r="G21" s="58" t="s">
        <v>11</v>
      </c>
      <c r="H21" s="58" t="s">
        <v>6</v>
      </c>
      <c r="I21" s="58" t="s">
        <v>21</v>
      </c>
      <c r="J21" s="59" t="s">
        <v>19</v>
      </c>
      <c r="K21" s="60" t="s">
        <v>56</v>
      </c>
      <c r="L21" s="60" t="s">
        <v>12</v>
      </c>
    </row>
    <row r="22" spans="1:12" s="3" customFormat="1" ht="13.5" customHeight="1">
      <c r="A22" s="62"/>
      <c r="B22" s="58"/>
      <c r="C22" s="58"/>
      <c r="D22" s="58"/>
      <c r="E22" s="58"/>
      <c r="F22" s="58"/>
      <c r="G22" s="58"/>
      <c r="H22" s="58"/>
      <c r="I22" s="58"/>
      <c r="J22" s="59"/>
      <c r="K22" s="60"/>
      <c r="L22" s="60"/>
    </row>
    <row r="23" spans="1:12" s="35" customFormat="1" ht="18.600000000000001" customHeight="1">
      <c r="A23" s="42">
        <v>1</v>
      </c>
      <c r="B23" s="38">
        <v>205</v>
      </c>
      <c r="C23" s="42">
        <v>10036014060</v>
      </c>
      <c r="D23" s="43" t="s">
        <v>71</v>
      </c>
      <c r="E23" s="44"/>
      <c r="F23" s="45" t="s">
        <v>20</v>
      </c>
      <c r="G23" s="46" t="s">
        <v>69</v>
      </c>
      <c r="H23" s="47">
        <v>6.8425925925925932E-2</v>
      </c>
      <c r="I23" s="47"/>
      <c r="J23" s="49">
        <f>$J$19/((H23*24))</f>
        <v>19.72936400541272</v>
      </c>
      <c r="K23" s="38"/>
      <c r="L23" s="42"/>
    </row>
    <row r="24" spans="1:12" s="35" customFormat="1" ht="18.600000000000001" customHeight="1">
      <c r="A24" s="42">
        <v>2</v>
      </c>
      <c r="B24" s="38">
        <v>216</v>
      </c>
      <c r="C24" s="42">
        <v>10015877163</v>
      </c>
      <c r="D24" s="43" t="s">
        <v>75</v>
      </c>
      <c r="E24" s="44"/>
      <c r="F24" s="45" t="s">
        <v>20</v>
      </c>
      <c r="G24" s="46" t="s">
        <v>45</v>
      </c>
      <c r="H24" s="47">
        <v>6.9027777777777785E-2</v>
      </c>
      <c r="I24" s="47">
        <f>H24-$H$23</f>
        <v>6.0185185185185341E-4</v>
      </c>
      <c r="J24" s="49">
        <f t="shared" ref="J24:J37" si="0">$J$19/((H24*24))</f>
        <v>19.557344064386317</v>
      </c>
      <c r="K24" s="38"/>
      <c r="L24" s="42"/>
    </row>
    <row r="25" spans="1:12" s="35" customFormat="1" ht="18.600000000000001" customHeight="1">
      <c r="A25" s="42">
        <v>3</v>
      </c>
      <c r="B25" s="38">
        <v>201</v>
      </c>
      <c r="C25" s="42">
        <v>10002126304</v>
      </c>
      <c r="D25" s="43" t="s">
        <v>73</v>
      </c>
      <c r="E25" s="44"/>
      <c r="F25" s="45" t="s">
        <v>20</v>
      </c>
      <c r="G25" s="46" t="s">
        <v>74</v>
      </c>
      <c r="H25" s="47">
        <v>6.9814814814814816E-2</v>
      </c>
      <c r="I25" s="47">
        <f t="shared" ref="I25:I37" si="1">H25-$H$23</f>
        <v>1.388888888888884E-3</v>
      </c>
      <c r="J25" s="49">
        <f t="shared" si="0"/>
        <v>19.336870026525197</v>
      </c>
      <c r="K25" s="38"/>
      <c r="L25" s="42"/>
    </row>
    <row r="26" spans="1:12" s="35" customFormat="1" ht="18.600000000000001" customHeight="1">
      <c r="A26" s="42">
        <v>4</v>
      </c>
      <c r="B26" s="38">
        <v>206</v>
      </c>
      <c r="C26" s="42">
        <v>10010129309</v>
      </c>
      <c r="D26" s="43" t="s">
        <v>77</v>
      </c>
      <c r="E26" s="44"/>
      <c r="F26" s="45" t="s">
        <v>20</v>
      </c>
      <c r="G26" s="46" t="s">
        <v>69</v>
      </c>
      <c r="H26" s="47">
        <v>6.9953703703703699E-2</v>
      </c>
      <c r="I26" s="47">
        <f t="shared" si="1"/>
        <v>1.5277777777777668E-3</v>
      </c>
      <c r="J26" s="49">
        <f t="shared" si="0"/>
        <v>19.29847782925215</v>
      </c>
      <c r="K26" s="38"/>
      <c r="L26" s="42"/>
    </row>
    <row r="27" spans="1:12" s="35" customFormat="1" ht="18.600000000000001" customHeight="1">
      <c r="A27" s="42">
        <v>5</v>
      </c>
      <c r="B27" s="38">
        <v>207</v>
      </c>
      <c r="C27" s="42">
        <v>10008818900</v>
      </c>
      <c r="D27" s="43" t="s">
        <v>70</v>
      </c>
      <c r="E27" s="44"/>
      <c r="F27" s="45" t="s">
        <v>20</v>
      </c>
      <c r="G27" s="46" t="s">
        <v>69</v>
      </c>
      <c r="H27" s="47">
        <v>7.0046296296296287E-2</v>
      </c>
      <c r="I27" s="47">
        <f t="shared" si="1"/>
        <v>1.6203703703703554E-3</v>
      </c>
      <c r="J27" s="49">
        <f t="shared" si="0"/>
        <v>19.272967614011897</v>
      </c>
      <c r="K27" s="38"/>
      <c r="L27" s="42"/>
    </row>
    <row r="28" spans="1:12" s="35" customFormat="1" ht="18.600000000000001" customHeight="1">
      <c r="A28" s="42">
        <v>6</v>
      </c>
      <c r="B28" s="38">
        <v>212</v>
      </c>
      <c r="C28" s="42">
        <v>10036062863</v>
      </c>
      <c r="D28" s="43" t="s">
        <v>68</v>
      </c>
      <c r="E28" s="44"/>
      <c r="F28" s="45" t="s">
        <v>29</v>
      </c>
      <c r="G28" s="46" t="s">
        <v>69</v>
      </c>
      <c r="H28" s="47">
        <v>7.0150462962962956E-2</v>
      </c>
      <c r="I28" s="47">
        <f t="shared" si="1"/>
        <v>1.7245370370370244E-3</v>
      </c>
      <c r="J28" s="49">
        <f t="shared" si="0"/>
        <v>19.244349117307376</v>
      </c>
      <c r="K28" s="38"/>
      <c r="L28" s="42"/>
    </row>
    <row r="29" spans="1:12" s="35" customFormat="1" ht="18.600000000000001" customHeight="1">
      <c r="A29" s="42">
        <v>7</v>
      </c>
      <c r="B29" s="38">
        <v>208</v>
      </c>
      <c r="C29" s="42">
        <v>10053778093</v>
      </c>
      <c r="D29" s="43" t="s">
        <v>80</v>
      </c>
      <c r="E29" s="44"/>
      <c r="F29" s="45" t="s">
        <v>20</v>
      </c>
      <c r="G29" s="46" t="s">
        <v>41</v>
      </c>
      <c r="H29" s="47">
        <v>7.0717592592592596E-2</v>
      </c>
      <c r="I29" s="47">
        <f t="shared" si="1"/>
        <v>2.2916666666666641E-3</v>
      </c>
      <c r="J29" s="49">
        <f t="shared" si="0"/>
        <v>19.090016366612108</v>
      </c>
      <c r="K29" s="38"/>
      <c r="L29" s="42"/>
    </row>
    <row r="30" spans="1:12" s="35" customFormat="1" ht="18.600000000000001" customHeight="1">
      <c r="A30" s="42">
        <v>8</v>
      </c>
      <c r="B30" s="38">
        <v>214</v>
      </c>
      <c r="C30" s="42">
        <v>10036014262</v>
      </c>
      <c r="D30" s="43" t="s">
        <v>85</v>
      </c>
      <c r="E30" s="44"/>
      <c r="F30" s="45" t="s">
        <v>20</v>
      </c>
      <c r="G30" s="46" t="s">
        <v>69</v>
      </c>
      <c r="H30" s="47">
        <v>7.1307870370370369E-2</v>
      </c>
      <c r="I30" s="47">
        <f t="shared" si="1"/>
        <v>2.881944444444437E-3</v>
      </c>
      <c r="J30" s="49">
        <f t="shared" si="0"/>
        <v>18.931991559811717</v>
      </c>
      <c r="K30" s="38"/>
      <c r="L30" s="42"/>
    </row>
    <row r="31" spans="1:12" s="35" customFormat="1" ht="18.600000000000001" customHeight="1">
      <c r="A31" s="42">
        <v>9</v>
      </c>
      <c r="B31" s="38">
        <v>210</v>
      </c>
      <c r="C31" s="42">
        <v>10009548016</v>
      </c>
      <c r="D31" s="43" t="s">
        <v>86</v>
      </c>
      <c r="E31" s="44"/>
      <c r="F31" s="45" t="s">
        <v>20</v>
      </c>
      <c r="G31" s="46" t="s">
        <v>69</v>
      </c>
      <c r="H31" s="47">
        <v>7.1597222222222215E-2</v>
      </c>
      <c r="I31" s="47">
        <f t="shared" si="1"/>
        <v>3.1712962962962832E-3</v>
      </c>
      <c r="J31" s="49">
        <f t="shared" si="0"/>
        <v>18.855480116391853</v>
      </c>
      <c r="K31" s="38"/>
      <c r="L31" s="42"/>
    </row>
    <row r="32" spans="1:12" s="35" customFormat="1" ht="18.600000000000001" customHeight="1">
      <c r="A32" s="42">
        <v>10</v>
      </c>
      <c r="B32" s="38">
        <v>209</v>
      </c>
      <c r="C32" s="42">
        <v>10062963690</v>
      </c>
      <c r="D32" s="43" t="s">
        <v>89</v>
      </c>
      <c r="E32" s="44"/>
      <c r="F32" s="45" t="s">
        <v>29</v>
      </c>
      <c r="G32" s="46" t="s">
        <v>22</v>
      </c>
      <c r="H32" s="47">
        <v>7.1921296296296303E-2</v>
      </c>
      <c r="I32" s="47">
        <f t="shared" si="1"/>
        <v>3.4953703703703709E-3</v>
      </c>
      <c r="J32" s="49">
        <f t="shared" si="0"/>
        <v>18.770518184744123</v>
      </c>
      <c r="K32" s="38"/>
      <c r="L32" s="42"/>
    </row>
    <row r="33" spans="1:12" s="35" customFormat="1" ht="18.600000000000001" customHeight="1">
      <c r="A33" s="42">
        <v>11</v>
      </c>
      <c r="B33" s="38">
        <v>215</v>
      </c>
      <c r="C33" s="42">
        <v>10036030026</v>
      </c>
      <c r="D33" s="43" t="s">
        <v>81</v>
      </c>
      <c r="E33" s="44"/>
      <c r="F33" s="45" t="s">
        <v>20</v>
      </c>
      <c r="G33" s="46" t="s">
        <v>41</v>
      </c>
      <c r="H33" s="47">
        <v>7.2476851851851862E-2</v>
      </c>
      <c r="I33" s="47">
        <f t="shared" si="1"/>
        <v>4.05092592592593E-3</v>
      </c>
      <c r="J33" s="49">
        <f t="shared" si="0"/>
        <v>18.626636857234107</v>
      </c>
      <c r="K33" s="38"/>
      <c r="L33" s="42"/>
    </row>
    <row r="34" spans="1:12" s="35" customFormat="1" ht="18.600000000000001" customHeight="1">
      <c r="A34" s="42">
        <v>12</v>
      </c>
      <c r="B34" s="38">
        <v>219</v>
      </c>
      <c r="C34" s="42">
        <v>10092005187</v>
      </c>
      <c r="D34" s="43" t="s">
        <v>84</v>
      </c>
      <c r="E34" s="44"/>
      <c r="F34" s="45" t="s">
        <v>29</v>
      </c>
      <c r="G34" s="46" t="s">
        <v>22</v>
      </c>
      <c r="H34" s="47">
        <v>7.3113425925925915E-2</v>
      </c>
      <c r="I34" s="47">
        <f t="shared" si="1"/>
        <v>4.6874999999999833E-3</v>
      </c>
      <c r="J34" s="49">
        <f t="shared" si="0"/>
        <v>18.464460978312491</v>
      </c>
      <c r="K34" s="38"/>
      <c r="L34" s="42"/>
    </row>
    <row r="35" spans="1:12" s="35" customFormat="1" ht="18.600000000000001" customHeight="1">
      <c r="A35" s="42">
        <v>13</v>
      </c>
      <c r="B35" s="38">
        <v>222</v>
      </c>
      <c r="C35" s="42">
        <v>10036033864</v>
      </c>
      <c r="D35" s="43" t="s">
        <v>88</v>
      </c>
      <c r="E35" s="44"/>
      <c r="F35" s="45" t="s">
        <v>29</v>
      </c>
      <c r="G35" s="46" t="s">
        <v>35</v>
      </c>
      <c r="H35" s="47">
        <v>7.3587962962962966E-2</v>
      </c>
      <c r="I35" s="47">
        <f t="shared" si="1"/>
        <v>5.1620370370370344E-3</v>
      </c>
      <c r="J35" s="49">
        <f t="shared" si="0"/>
        <v>18.345391632588864</v>
      </c>
      <c r="K35" s="38"/>
      <c r="L35" s="42"/>
    </row>
    <row r="36" spans="1:12" s="35" customFormat="1" ht="18.600000000000001" customHeight="1">
      <c r="A36" s="42">
        <v>14</v>
      </c>
      <c r="B36" s="38">
        <v>203</v>
      </c>
      <c r="C36" s="42">
        <v>10036076001</v>
      </c>
      <c r="D36" s="43" t="s">
        <v>82</v>
      </c>
      <c r="E36" s="44"/>
      <c r="F36" s="45" t="s">
        <v>20</v>
      </c>
      <c r="G36" s="46" t="s">
        <v>69</v>
      </c>
      <c r="H36" s="47">
        <v>7.3900462962962959E-2</v>
      </c>
      <c r="I36" s="47">
        <f t="shared" si="1"/>
        <v>5.4745370370370278E-3</v>
      </c>
      <c r="J36" s="49">
        <f t="shared" si="0"/>
        <v>18.267815191855913</v>
      </c>
      <c r="K36" s="38"/>
      <c r="L36" s="42"/>
    </row>
    <row r="37" spans="1:12" s="35" customFormat="1" ht="18.600000000000001" customHeight="1">
      <c r="A37" s="42">
        <v>15</v>
      </c>
      <c r="B37" s="38">
        <v>211</v>
      </c>
      <c r="C37" s="42">
        <v>10014586255</v>
      </c>
      <c r="D37" s="43" t="s">
        <v>78</v>
      </c>
      <c r="E37" s="44"/>
      <c r="F37" s="45" t="s">
        <v>20</v>
      </c>
      <c r="G37" s="46" t="s">
        <v>79</v>
      </c>
      <c r="H37" s="47">
        <v>7.4189814814814806E-2</v>
      </c>
      <c r="I37" s="47">
        <f t="shared" si="1"/>
        <v>5.763888888888874E-3</v>
      </c>
      <c r="J37" s="49">
        <f t="shared" si="0"/>
        <v>18.19656786271451</v>
      </c>
      <c r="K37" s="38"/>
      <c r="L37" s="42"/>
    </row>
    <row r="38" spans="1:12" s="35" customFormat="1" ht="18.600000000000001" customHeight="1">
      <c r="A38" s="42">
        <v>16</v>
      </c>
      <c r="B38" s="38">
        <v>218</v>
      </c>
      <c r="C38" s="42">
        <v>10061528696</v>
      </c>
      <c r="D38" s="43" t="s">
        <v>90</v>
      </c>
      <c r="E38" s="44"/>
      <c r="F38" s="45" t="s">
        <v>29</v>
      </c>
      <c r="G38" s="46" t="s">
        <v>22</v>
      </c>
      <c r="H38" s="47"/>
      <c r="I38" s="48"/>
      <c r="J38" s="49"/>
      <c r="K38" s="38"/>
      <c r="L38" s="42" t="s">
        <v>160</v>
      </c>
    </row>
    <row r="39" spans="1:12" s="35" customFormat="1" ht="18.600000000000001" customHeight="1">
      <c r="A39" s="42">
        <v>17</v>
      </c>
      <c r="B39" s="38">
        <v>231</v>
      </c>
      <c r="C39" s="42">
        <v>10002738414</v>
      </c>
      <c r="D39" s="43" t="s">
        <v>167</v>
      </c>
      <c r="E39" s="44"/>
      <c r="F39" s="45" t="s">
        <v>20</v>
      </c>
      <c r="G39" s="46" t="s">
        <v>101</v>
      </c>
      <c r="H39" s="47"/>
      <c r="I39" s="48"/>
      <c r="J39" s="49"/>
      <c r="K39" s="38"/>
      <c r="L39" s="42" t="s">
        <v>160</v>
      </c>
    </row>
    <row r="40" spans="1:12" s="35" customFormat="1" ht="18.600000000000001" customHeight="1">
      <c r="A40" s="42">
        <v>18</v>
      </c>
      <c r="B40" s="38">
        <v>226</v>
      </c>
      <c r="C40" s="42">
        <v>10007909322</v>
      </c>
      <c r="D40" s="43" t="s">
        <v>92</v>
      </c>
      <c r="E40" s="44"/>
      <c r="F40" s="45" t="s">
        <v>20</v>
      </c>
      <c r="G40" s="46" t="s">
        <v>79</v>
      </c>
      <c r="H40" s="47"/>
      <c r="I40" s="48"/>
      <c r="J40" s="49"/>
      <c r="K40" s="38"/>
      <c r="L40" s="42" t="s">
        <v>113</v>
      </c>
    </row>
    <row r="41" spans="1:12" s="35" customFormat="1" ht="18.600000000000001" customHeight="1">
      <c r="A41" s="42">
        <v>19</v>
      </c>
      <c r="B41" s="38">
        <v>213</v>
      </c>
      <c r="C41" s="42">
        <v>10094922059</v>
      </c>
      <c r="D41" s="43" t="s">
        <v>76</v>
      </c>
      <c r="E41" s="44"/>
      <c r="F41" s="45" t="s">
        <v>20</v>
      </c>
      <c r="G41" s="46" t="s">
        <v>45</v>
      </c>
      <c r="H41" s="47"/>
      <c r="I41" s="48"/>
      <c r="J41" s="49"/>
      <c r="K41" s="38"/>
      <c r="L41" s="42" t="s">
        <v>113</v>
      </c>
    </row>
    <row r="42" spans="1:12" s="35" customFormat="1" ht="18.600000000000001" customHeight="1">
      <c r="A42" s="42">
        <v>20</v>
      </c>
      <c r="B42" s="38">
        <v>224</v>
      </c>
      <c r="C42" s="42">
        <v>10114020652</v>
      </c>
      <c r="D42" s="43" t="s">
        <v>97</v>
      </c>
      <c r="E42" s="44"/>
      <c r="F42" s="45" t="s">
        <v>29</v>
      </c>
      <c r="G42" s="46" t="s">
        <v>69</v>
      </c>
      <c r="H42" s="47"/>
      <c r="I42" s="48"/>
      <c r="J42" s="49"/>
      <c r="K42" s="38"/>
      <c r="L42" s="42" t="s">
        <v>114</v>
      </c>
    </row>
    <row r="43" spans="1:12" s="35" customFormat="1" ht="18.600000000000001" customHeight="1">
      <c r="A43" s="42">
        <v>21</v>
      </c>
      <c r="B43" s="38">
        <v>228</v>
      </c>
      <c r="C43" s="42">
        <v>10094322679</v>
      </c>
      <c r="D43" s="43" t="s">
        <v>168</v>
      </c>
      <c r="E43" s="44"/>
      <c r="F43" s="45" t="s">
        <v>40</v>
      </c>
      <c r="G43" s="46" t="s">
        <v>169</v>
      </c>
      <c r="H43" s="47"/>
      <c r="I43" s="48"/>
      <c r="J43" s="49"/>
      <c r="K43" s="38"/>
      <c r="L43" s="42" t="s">
        <v>114</v>
      </c>
    </row>
    <row r="44" spans="1:12" s="35" customFormat="1" ht="18.600000000000001" customHeight="1">
      <c r="A44" s="42">
        <v>22</v>
      </c>
      <c r="B44" s="38">
        <v>229</v>
      </c>
      <c r="C44" s="42">
        <v>10080672456</v>
      </c>
      <c r="D44" s="43" t="s">
        <v>112</v>
      </c>
      <c r="E44" s="44"/>
      <c r="F44" s="45" t="s">
        <v>20</v>
      </c>
      <c r="G44" s="46" t="s">
        <v>79</v>
      </c>
      <c r="H44" s="47"/>
      <c r="I44" s="48"/>
      <c r="J44" s="49"/>
      <c r="K44" s="38"/>
      <c r="L44" s="42" t="s">
        <v>114</v>
      </c>
    </row>
    <row r="45" spans="1:12" s="35" customFormat="1" ht="18.600000000000001" customHeight="1">
      <c r="A45" s="42">
        <v>23</v>
      </c>
      <c r="B45" s="38">
        <v>202</v>
      </c>
      <c r="C45" s="42">
        <v>10095011682</v>
      </c>
      <c r="D45" s="43" t="s">
        <v>67</v>
      </c>
      <c r="E45" s="44"/>
      <c r="F45" s="45" t="s">
        <v>29</v>
      </c>
      <c r="G45" s="46" t="s">
        <v>45</v>
      </c>
      <c r="H45" s="47"/>
      <c r="I45" s="48"/>
      <c r="J45" s="49"/>
      <c r="K45" s="38"/>
      <c r="L45" s="42" t="s">
        <v>114</v>
      </c>
    </row>
    <row r="46" spans="1:12" s="35" customFormat="1" ht="18.600000000000001" customHeight="1">
      <c r="A46" s="42">
        <v>24</v>
      </c>
      <c r="B46" s="38">
        <v>225</v>
      </c>
      <c r="C46" s="42">
        <v>10092258296</v>
      </c>
      <c r="D46" s="43" t="s">
        <v>98</v>
      </c>
      <c r="E46" s="44"/>
      <c r="F46" s="45" t="s">
        <v>29</v>
      </c>
      <c r="G46" s="46" t="s">
        <v>34</v>
      </c>
      <c r="H46" s="47"/>
      <c r="I46" s="48"/>
      <c r="J46" s="49"/>
      <c r="K46" s="38"/>
      <c r="L46" s="42" t="s">
        <v>173</v>
      </c>
    </row>
    <row r="47" spans="1:12" s="35" customFormat="1" ht="18.600000000000001" customHeight="1">
      <c r="A47" s="42">
        <v>25</v>
      </c>
      <c r="B47" s="38">
        <v>223</v>
      </c>
      <c r="C47" s="42">
        <v>10127393215</v>
      </c>
      <c r="D47" s="43" t="s">
        <v>107</v>
      </c>
      <c r="E47" s="44"/>
      <c r="F47" s="45" t="s">
        <v>29</v>
      </c>
      <c r="G47" s="46" t="s">
        <v>22</v>
      </c>
      <c r="H47" s="47"/>
      <c r="I47" s="48"/>
      <c r="J47" s="49"/>
      <c r="K47" s="38"/>
      <c r="L47" s="42" t="s">
        <v>173</v>
      </c>
    </row>
    <row r="48" spans="1:12" s="35" customFormat="1" ht="18.600000000000001" customHeight="1">
      <c r="A48" s="42">
        <v>26</v>
      </c>
      <c r="B48" s="38">
        <v>230</v>
      </c>
      <c r="C48" s="42">
        <v>10063404638</v>
      </c>
      <c r="D48" s="43" t="s">
        <v>95</v>
      </c>
      <c r="E48" s="44"/>
      <c r="F48" s="45" t="s">
        <v>20</v>
      </c>
      <c r="G48" s="46" t="s">
        <v>79</v>
      </c>
      <c r="H48" s="47"/>
      <c r="I48" s="48"/>
      <c r="J48" s="49"/>
      <c r="K48" s="38"/>
      <c r="L48" s="42" t="s">
        <v>173</v>
      </c>
    </row>
    <row r="49" spans="1:12" s="35" customFormat="1" ht="18.600000000000001" customHeight="1">
      <c r="A49" s="42">
        <v>27</v>
      </c>
      <c r="B49" s="38">
        <v>227</v>
      </c>
      <c r="C49" s="42">
        <v>10096193769</v>
      </c>
      <c r="D49" s="43" t="s">
        <v>170</v>
      </c>
      <c r="E49" s="44"/>
      <c r="F49" s="45" t="s">
        <v>29</v>
      </c>
      <c r="G49" s="46" t="s">
        <v>146</v>
      </c>
      <c r="H49" s="47"/>
      <c r="I49" s="48"/>
      <c r="J49" s="49"/>
      <c r="K49" s="38"/>
      <c r="L49" s="42" t="s">
        <v>174</v>
      </c>
    </row>
    <row r="50" spans="1:12" s="35" customFormat="1" ht="18.600000000000001" customHeight="1">
      <c r="A50" s="42">
        <v>28</v>
      </c>
      <c r="B50" s="38">
        <v>232</v>
      </c>
      <c r="C50" s="42">
        <v>10096409290</v>
      </c>
      <c r="D50" s="43" t="s">
        <v>171</v>
      </c>
      <c r="E50" s="44"/>
      <c r="F50" s="45" t="s">
        <v>29</v>
      </c>
      <c r="G50" s="46" t="s">
        <v>172</v>
      </c>
      <c r="H50" s="47"/>
      <c r="I50" s="48"/>
      <c r="J50" s="49"/>
      <c r="K50" s="38"/>
      <c r="L50" s="42" t="s">
        <v>174</v>
      </c>
    </row>
    <row r="51" spans="1:12" s="35" customFormat="1" ht="18.600000000000001" customHeight="1">
      <c r="A51" s="42">
        <v>29</v>
      </c>
      <c r="B51" s="38">
        <v>220</v>
      </c>
      <c r="C51" s="42">
        <v>10036034268</v>
      </c>
      <c r="D51" s="43" t="s">
        <v>93</v>
      </c>
      <c r="E51" s="44"/>
      <c r="F51" s="45" t="s">
        <v>20</v>
      </c>
      <c r="G51" s="46" t="s">
        <v>34</v>
      </c>
      <c r="H51" s="47"/>
      <c r="I51" s="48"/>
      <c r="J51" s="49"/>
      <c r="K51" s="38"/>
      <c r="L51" s="42" t="s">
        <v>174</v>
      </c>
    </row>
    <row r="52" spans="1:12" s="35" customFormat="1" ht="18.600000000000001" customHeight="1">
      <c r="A52" s="42" t="s">
        <v>111</v>
      </c>
      <c r="B52" s="38">
        <v>204</v>
      </c>
      <c r="C52" s="42">
        <v>10007707844</v>
      </c>
      <c r="D52" s="43" t="s">
        <v>72</v>
      </c>
      <c r="E52" s="44"/>
      <c r="F52" s="45" t="s">
        <v>20</v>
      </c>
      <c r="G52" s="46" t="s">
        <v>69</v>
      </c>
      <c r="H52" s="47"/>
      <c r="I52" s="48"/>
      <c r="J52" s="49"/>
      <c r="K52" s="38"/>
      <c r="L52" s="42"/>
    </row>
    <row r="53" spans="1:12" s="35" customFormat="1" ht="18.600000000000001" customHeight="1">
      <c r="A53" s="42" t="s">
        <v>111</v>
      </c>
      <c r="B53" s="38">
        <v>217</v>
      </c>
      <c r="C53" s="42">
        <v>10036032652</v>
      </c>
      <c r="D53" s="43" t="s">
        <v>94</v>
      </c>
      <c r="E53" s="44"/>
      <c r="F53" s="45" t="s">
        <v>20</v>
      </c>
      <c r="G53" s="46" t="s">
        <v>69</v>
      </c>
      <c r="H53" s="47"/>
      <c r="I53" s="48"/>
      <c r="J53" s="49"/>
      <c r="K53" s="38"/>
      <c r="L53" s="42"/>
    </row>
    <row r="54" spans="1:12" s="35" customFormat="1" ht="18.600000000000001" customHeight="1">
      <c r="A54" s="42" t="s">
        <v>111</v>
      </c>
      <c r="B54" s="38">
        <v>221</v>
      </c>
      <c r="C54" s="42">
        <v>10078168947</v>
      </c>
      <c r="D54" s="43" t="s">
        <v>110</v>
      </c>
      <c r="E54" s="44"/>
      <c r="F54" s="45" t="s">
        <v>29</v>
      </c>
      <c r="G54" s="46" t="s">
        <v>69</v>
      </c>
      <c r="H54" s="47"/>
      <c r="I54" s="48"/>
      <c r="J54" s="49"/>
      <c r="K54" s="38"/>
      <c r="L54" s="42"/>
    </row>
    <row r="55" spans="1:12" s="33" customFormat="1" ht="12.6" customHeight="1">
      <c r="A55" s="26"/>
      <c r="B55" s="27"/>
      <c r="C55" s="26"/>
      <c r="D55" s="28"/>
      <c r="E55" s="29"/>
      <c r="F55" s="30"/>
      <c r="G55" s="31"/>
      <c r="H55" s="32"/>
      <c r="I55" s="32"/>
      <c r="J55" s="34"/>
      <c r="K55" s="27"/>
      <c r="L55" s="26"/>
    </row>
    <row r="56" spans="1:12" ht="14.4">
      <c r="A56" s="54" t="s">
        <v>55</v>
      </c>
      <c r="B56" s="54"/>
      <c r="C56" s="54"/>
      <c r="D56" s="54"/>
      <c r="E56" s="54"/>
      <c r="F56" s="54"/>
      <c r="G56" s="54" t="s">
        <v>4</v>
      </c>
      <c r="H56" s="54"/>
      <c r="I56" s="54"/>
      <c r="J56" s="54"/>
      <c r="K56" s="54"/>
      <c r="L56" s="54"/>
    </row>
    <row r="57" spans="1:12" s="35" customFormat="1">
      <c r="C57" s="36"/>
      <c r="G57" s="37" t="s">
        <v>30</v>
      </c>
      <c r="H57" s="38">
        <v>12</v>
      </c>
      <c r="J57" s="39"/>
      <c r="K57" s="39" t="s">
        <v>28</v>
      </c>
      <c r="L57" s="37">
        <f>COUNTIF(F23:F54,"ЗМС")</f>
        <v>0</v>
      </c>
    </row>
    <row r="58" spans="1:12" s="35" customFormat="1">
      <c r="C58" s="40"/>
      <c r="G58" s="36" t="s">
        <v>23</v>
      </c>
      <c r="H58" s="38">
        <f>H59+H63</f>
        <v>32</v>
      </c>
      <c r="I58" s="41"/>
      <c r="J58" s="39"/>
      <c r="K58" s="39" t="s">
        <v>17</v>
      </c>
      <c r="L58" s="37">
        <f>COUNTIF(F23:F54,"МСМК")</f>
        <v>0</v>
      </c>
    </row>
    <row r="59" spans="1:12" s="35" customFormat="1">
      <c r="C59" s="37"/>
      <c r="G59" s="36" t="s">
        <v>24</v>
      </c>
      <c r="H59" s="38">
        <f>H60+H61+H62</f>
        <v>32</v>
      </c>
      <c r="I59" s="41"/>
      <c r="J59" s="39"/>
      <c r="K59" s="39" t="s">
        <v>20</v>
      </c>
      <c r="L59" s="37">
        <f>COUNTIF(F23:F54,"МС")</f>
        <v>19</v>
      </c>
    </row>
    <row r="60" spans="1:12" s="35" customFormat="1">
      <c r="C60" s="37"/>
      <c r="G60" s="36" t="s">
        <v>25</v>
      </c>
      <c r="H60" s="38">
        <f>COUNT(A23:A54)</f>
        <v>29</v>
      </c>
      <c r="I60" s="41"/>
      <c r="J60" s="39"/>
      <c r="K60" s="39" t="s">
        <v>29</v>
      </c>
      <c r="L60" s="37">
        <f>COUNTIF(F23:F54,"КМС")</f>
        <v>12</v>
      </c>
    </row>
    <row r="61" spans="1:12" s="35" customFormat="1">
      <c r="C61" s="37"/>
      <c r="G61" s="36" t="s">
        <v>26</v>
      </c>
      <c r="H61" s="38">
        <f>COUNTIF(A23:A54,"НФ")</f>
        <v>3</v>
      </c>
      <c r="I61" s="41"/>
      <c r="J61" s="39"/>
      <c r="K61" s="39" t="s">
        <v>40</v>
      </c>
      <c r="L61" s="37">
        <f>COUNTIF(F23:F54,"1 СР")</f>
        <v>1</v>
      </c>
    </row>
    <row r="62" spans="1:12" s="35" customFormat="1">
      <c r="G62" s="36" t="s">
        <v>31</v>
      </c>
      <c r="H62" s="38">
        <f>COUNTIF(A23:A54,"ДСКВ")</f>
        <v>0</v>
      </c>
      <c r="I62" s="41"/>
      <c r="J62" s="39"/>
      <c r="K62" s="39" t="s">
        <v>46</v>
      </c>
      <c r="L62" s="37">
        <f>COUNTIF(F23:F54,"2 СР")</f>
        <v>0</v>
      </c>
    </row>
    <row r="63" spans="1:12" s="35" customFormat="1">
      <c r="G63" s="36" t="s">
        <v>27</v>
      </c>
      <c r="H63" s="38">
        <f>COUNTIF(A23:A54,"НС")</f>
        <v>0</v>
      </c>
      <c r="I63" s="41"/>
      <c r="J63" s="39"/>
      <c r="K63" s="39" t="s">
        <v>48</v>
      </c>
      <c r="L63" s="37">
        <f>COUNTIF(F23:F54,"3 СР")</f>
        <v>0</v>
      </c>
    </row>
    <row r="64" spans="1:12" ht="9.75" customHeight="1"/>
    <row r="65" spans="1:12" ht="15.6">
      <c r="A65" s="57" t="s">
        <v>47</v>
      </c>
      <c r="B65" s="57"/>
      <c r="C65" s="57"/>
      <c r="D65" s="57"/>
      <c r="E65" s="57" t="s">
        <v>9</v>
      </c>
      <c r="F65" s="57"/>
      <c r="G65" s="57"/>
      <c r="H65" s="57"/>
      <c r="I65" s="57" t="s">
        <v>3</v>
      </c>
      <c r="J65" s="57"/>
      <c r="K65" s="57"/>
      <c r="L65" s="57"/>
    </row>
    <row r="66" spans="1:1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>
      <c r="A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>
      <c r="A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>
      <c r="A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5.6">
      <c r="A72" s="55" t="str">
        <f>G19</f>
        <v xml:space="preserve">ЮДИНА Л.Н. (ВК, Забайкальский край) </v>
      </c>
      <c r="B72" s="55"/>
      <c r="C72" s="55"/>
      <c r="D72" s="55"/>
      <c r="E72" s="55" t="str">
        <f>G17</f>
        <v xml:space="preserve">БЕСЧАСТНОВ А.А. (ВК, г. Москва) </v>
      </c>
      <c r="F72" s="55"/>
      <c r="G72" s="55"/>
      <c r="H72" s="55"/>
      <c r="I72" s="55" t="str">
        <f>G18</f>
        <v>АФАНАСЬЕВА Е.А. (ВК, Свердловская область</v>
      </c>
      <c r="J72" s="55"/>
      <c r="K72" s="55"/>
      <c r="L72" s="55"/>
    </row>
  </sheetData>
  <mergeCells count="39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F21:F22"/>
    <mergeCell ref="G21:G22"/>
    <mergeCell ref="A70:E70"/>
    <mergeCell ref="F70:L70"/>
    <mergeCell ref="H21:H22"/>
    <mergeCell ref="I21:I22"/>
    <mergeCell ref="J21:J22"/>
    <mergeCell ref="K21:K22"/>
    <mergeCell ref="L21:L22"/>
    <mergeCell ref="A56:F56"/>
    <mergeCell ref="G56:L56"/>
    <mergeCell ref="A65:D65"/>
    <mergeCell ref="E65:H65"/>
    <mergeCell ref="I65:L65"/>
    <mergeCell ref="A66:E66"/>
    <mergeCell ref="F66:L66"/>
    <mergeCell ref="A71:E71"/>
    <mergeCell ref="F71:L71"/>
    <mergeCell ref="A72:D72"/>
    <mergeCell ref="E72:H72"/>
    <mergeCell ref="I72:L72"/>
  </mergeCells>
  <conditionalFormatting sqref="B73:B1048576 B62:B71 B1 B6:B7 B9:B11 B13:B22 B56">
    <cfRule type="duplicateValues" dxfId="19" priority="5"/>
  </conditionalFormatting>
  <conditionalFormatting sqref="B2">
    <cfRule type="duplicateValues" dxfId="18" priority="4"/>
  </conditionalFormatting>
  <conditionalFormatting sqref="B3">
    <cfRule type="duplicateValues" dxfId="17" priority="3"/>
  </conditionalFormatting>
  <conditionalFormatting sqref="B57:B61">
    <cfRule type="duplicateValues" dxfId="16" priority="2"/>
  </conditionalFormatting>
  <conditionalFormatting sqref="B72">
    <cfRule type="duplicateValues" dxfId="15" priority="1"/>
  </conditionalFormatting>
  <pageMargins left="0.2" right="0.2" top="0.25" bottom="0.25" header="0.3" footer="0.3"/>
  <pageSetup paperSize="9" scale="4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EB73E-81D5-4D71-9164-F627205FD58B}">
  <sheetPr>
    <tabColor rgb="FFC00000"/>
  </sheetPr>
  <dimension ref="A1:N66"/>
  <sheetViews>
    <sheetView view="pageBreakPreview" topLeftCell="A30" zoomScale="68" zoomScaleNormal="100" zoomScaleSheetLayoutView="68" workbookViewId="0">
      <selection activeCell="G40" sqref="G40"/>
    </sheetView>
  </sheetViews>
  <sheetFormatPr defaultColWidth="9.21875" defaultRowHeight="13.8"/>
  <cols>
    <col min="1" max="1" width="7.77734375" style="1" customWidth="1"/>
    <col min="2" max="2" width="8.33203125" style="25" customWidth="1"/>
    <col min="3" max="3" width="15.44140625" style="25" customWidth="1"/>
    <col min="4" max="4" width="25" style="1" customWidth="1"/>
    <col min="5" max="5" width="11.21875" style="1" customWidth="1"/>
    <col min="6" max="6" width="12.21875" style="1" customWidth="1"/>
    <col min="7" max="7" width="23.5546875" style="1" customWidth="1"/>
    <col min="8" max="8" width="13.88671875" style="1" customWidth="1"/>
    <col min="9" max="9" width="12.33203125" style="1" customWidth="1"/>
    <col min="10" max="10" width="10.21875" style="4" customWidth="1"/>
    <col min="11" max="11" width="11.88671875" style="1" customWidth="1"/>
    <col min="12" max="12" width="17.44140625" style="1" customWidth="1"/>
    <col min="13" max="16384" width="9.21875" style="1"/>
  </cols>
  <sheetData>
    <row r="1" spans="1:14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5.75" customHeight="1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ht="21">
      <c r="A4" s="61" t="s">
        <v>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s="2" customFormat="1" ht="28.8">
      <c r="A6" s="64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N6" s="8"/>
    </row>
    <row r="7" spans="1:14" s="2" customFormat="1" ht="18" customHeight="1">
      <c r="A7" s="65" t="s">
        <v>14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4" s="2" customFormat="1" ht="4.5" customHeight="1">
      <c r="A8" s="65" t="s">
        <v>52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4" ht="19.5" customHeight="1">
      <c r="A9" s="66" t="s">
        <v>18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4" ht="18" customHeight="1">
      <c r="A10" s="66" t="s">
        <v>221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4" ht="19.5" customHeight="1">
      <c r="A11" s="66" t="s">
        <v>115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4" ht="5.25" customHeight="1">
      <c r="A12" s="65" t="s">
        <v>52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4" s="20" customFormat="1" ht="15.6">
      <c r="A13" s="18" t="s">
        <v>58</v>
      </c>
      <c r="B13" s="24"/>
      <c r="C13" s="24"/>
      <c r="D13" s="19"/>
      <c r="G13" s="10" t="s">
        <v>175</v>
      </c>
      <c r="H13" s="23"/>
      <c r="J13" s="21"/>
      <c r="K13" s="10"/>
      <c r="L13" s="10" t="s">
        <v>162</v>
      </c>
    </row>
    <row r="14" spans="1:14" s="20" customFormat="1" ht="15.6">
      <c r="A14" s="18" t="s">
        <v>161</v>
      </c>
      <c r="B14" s="24"/>
      <c r="C14" s="24"/>
      <c r="D14" s="19"/>
      <c r="G14" s="22"/>
      <c r="J14" s="21"/>
      <c r="K14" s="10"/>
      <c r="L14" s="10" t="s">
        <v>63</v>
      </c>
    </row>
    <row r="15" spans="1:14" ht="14.4">
      <c r="A15" s="63" t="s">
        <v>54</v>
      </c>
      <c r="B15" s="63"/>
      <c r="C15" s="63"/>
      <c r="D15" s="63"/>
      <c r="E15" s="63"/>
      <c r="F15" s="63"/>
      <c r="G15" s="63"/>
      <c r="H15" s="12" t="s">
        <v>1</v>
      </c>
      <c r="I15" s="12"/>
      <c r="J15" s="13"/>
      <c r="K15" s="12"/>
      <c r="L15" s="12"/>
    </row>
    <row r="16" spans="1:14" ht="14.4">
      <c r="A16" s="16"/>
      <c r="B16" s="14"/>
      <c r="C16" s="14"/>
      <c r="D16" s="16"/>
      <c r="E16" s="5"/>
      <c r="F16" s="16"/>
      <c r="G16" s="11"/>
      <c r="H16" s="15" t="s">
        <v>37</v>
      </c>
      <c r="I16" s="5"/>
      <c r="J16" s="9"/>
      <c r="K16" s="5"/>
      <c r="L16" s="17"/>
    </row>
    <row r="17" spans="1:12" ht="14.4">
      <c r="A17" s="16" t="s">
        <v>15</v>
      </c>
      <c r="B17" s="14"/>
      <c r="C17" s="14"/>
      <c r="D17" s="11"/>
      <c r="E17" s="5"/>
      <c r="F17" s="16"/>
      <c r="G17" s="11" t="s">
        <v>44</v>
      </c>
      <c r="H17" s="15" t="s">
        <v>38</v>
      </c>
      <c r="I17" s="5"/>
      <c r="J17" s="9"/>
      <c r="K17" s="5"/>
      <c r="L17" s="11"/>
    </row>
    <row r="18" spans="1:12" ht="14.4">
      <c r="A18" s="16" t="s">
        <v>16</v>
      </c>
      <c r="B18" s="14"/>
      <c r="C18" s="14"/>
      <c r="D18" s="11"/>
      <c r="E18" s="5"/>
      <c r="F18" s="16"/>
      <c r="G18" s="11" t="s">
        <v>66</v>
      </c>
      <c r="H18" s="15" t="s">
        <v>39</v>
      </c>
      <c r="I18" s="5"/>
      <c r="J18" s="9"/>
      <c r="K18" s="5"/>
    </row>
    <row r="19" spans="1:12" ht="15.6">
      <c r="A19" s="16" t="s">
        <v>13</v>
      </c>
      <c r="G19" s="11" t="s">
        <v>51</v>
      </c>
      <c r="H19" s="15" t="s">
        <v>36</v>
      </c>
      <c r="I19" s="5"/>
      <c r="J19" s="17" t="s">
        <v>177</v>
      </c>
      <c r="L19" s="24" t="s">
        <v>176</v>
      </c>
    </row>
    <row r="20" spans="1:12" ht="9.75" customHeight="1"/>
    <row r="21" spans="1:12" s="3" customFormat="1" ht="21" customHeight="1">
      <c r="A21" s="62" t="s">
        <v>5</v>
      </c>
      <c r="B21" s="58" t="s">
        <v>10</v>
      </c>
      <c r="C21" s="58" t="s">
        <v>33</v>
      </c>
      <c r="D21" s="58" t="s">
        <v>2</v>
      </c>
      <c r="E21" s="58" t="s">
        <v>32</v>
      </c>
      <c r="F21" s="58" t="s">
        <v>7</v>
      </c>
      <c r="G21" s="58" t="s">
        <v>11</v>
      </c>
      <c r="H21" s="58" t="s">
        <v>6</v>
      </c>
      <c r="I21" s="58" t="s">
        <v>21</v>
      </c>
      <c r="J21" s="59" t="s">
        <v>19</v>
      </c>
      <c r="K21" s="60" t="s">
        <v>56</v>
      </c>
      <c r="L21" s="60" t="s">
        <v>12</v>
      </c>
    </row>
    <row r="22" spans="1:12" s="3" customFormat="1" ht="13.5" customHeight="1">
      <c r="A22" s="62"/>
      <c r="B22" s="58"/>
      <c r="C22" s="58"/>
      <c r="D22" s="58"/>
      <c r="E22" s="58"/>
      <c r="F22" s="58"/>
      <c r="G22" s="58"/>
      <c r="H22" s="58"/>
      <c r="I22" s="58"/>
      <c r="J22" s="59"/>
      <c r="K22" s="60"/>
      <c r="L22" s="60"/>
    </row>
    <row r="23" spans="1:12" s="35" customFormat="1" ht="18.600000000000001" customHeight="1">
      <c r="A23" s="50">
        <v>1</v>
      </c>
      <c r="B23" s="50">
        <v>1</v>
      </c>
      <c r="C23" s="50">
        <v>10009838814</v>
      </c>
      <c r="D23" s="51" t="s">
        <v>118</v>
      </c>
      <c r="E23" s="50"/>
      <c r="F23" s="50" t="s">
        <v>20</v>
      </c>
      <c r="G23" s="50" t="s">
        <v>69</v>
      </c>
      <c r="H23" s="52">
        <v>6.3657407407407399E-2</v>
      </c>
      <c r="I23" s="47"/>
      <c r="J23" s="49">
        <f>$J$19/((H23*24))</f>
        <v>16.494545454545456</v>
      </c>
      <c r="K23" s="38"/>
      <c r="L23" s="42"/>
    </row>
    <row r="24" spans="1:12" s="35" customFormat="1" ht="18.600000000000001" customHeight="1">
      <c r="A24" s="50">
        <v>2</v>
      </c>
      <c r="B24" s="50">
        <v>3</v>
      </c>
      <c r="C24" s="50">
        <v>10034976160</v>
      </c>
      <c r="D24" s="51" t="s">
        <v>119</v>
      </c>
      <c r="E24" s="50"/>
      <c r="F24" s="50" t="s">
        <v>20</v>
      </c>
      <c r="G24" s="50" t="s">
        <v>22</v>
      </c>
      <c r="H24" s="52">
        <v>6.4479166666666657E-2</v>
      </c>
      <c r="I24" s="47">
        <f>H24-$H$23</f>
        <v>8.2175925925925819E-4</v>
      </c>
      <c r="J24" s="49">
        <f t="shared" ref="J24:J31" si="0">$J$19/((H24*24))</f>
        <v>16.284329563812602</v>
      </c>
      <c r="K24" s="38"/>
      <c r="L24" s="42"/>
    </row>
    <row r="25" spans="1:12" s="35" customFormat="1" ht="18.600000000000001" customHeight="1">
      <c r="A25" s="50">
        <v>3</v>
      </c>
      <c r="B25" s="50">
        <v>5</v>
      </c>
      <c r="C25" s="50">
        <v>10036061348</v>
      </c>
      <c r="D25" s="51" t="s">
        <v>122</v>
      </c>
      <c r="E25" s="50"/>
      <c r="F25" s="50" t="s">
        <v>20</v>
      </c>
      <c r="G25" s="50" t="s">
        <v>69</v>
      </c>
      <c r="H25" s="52">
        <v>6.5555555555555547E-2</v>
      </c>
      <c r="I25" s="47">
        <f t="shared" ref="I25:I31" si="1">H25-$H$23</f>
        <v>1.8981481481481488E-3</v>
      </c>
      <c r="J25" s="49">
        <f t="shared" si="0"/>
        <v>16.016949152542374</v>
      </c>
      <c r="K25" s="38"/>
      <c r="L25" s="42"/>
    </row>
    <row r="26" spans="1:12" s="35" customFormat="1" ht="18.600000000000001" customHeight="1">
      <c r="A26" s="50">
        <v>4</v>
      </c>
      <c r="B26" s="50">
        <v>4</v>
      </c>
      <c r="C26" s="50">
        <v>10036041039</v>
      </c>
      <c r="D26" s="51" t="s">
        <v>124</v>
      </c>
      <c r="E26" s="50"/>
      <c r="F26" s="50" t="s">
        <v>20</v>
      </c>
      <c r="G26" s="50" t="s">
        <v>101</v>
      </c>
      <c r="H26" s="52">
        <v>6.6435185185185194E-2</v>
      </c>
      <c r="I26" s="47">
        <f t="shared" si="1"/>
        <v>2.7777777777777957E-3</v>
      </c>
      <c r="J26" s="49">
        <f t="shared" si="0"/>
        <v>15.804878048780486</v>
      </c>
      <c r="K26" s="38"/>
      <c r="L26" s="42"/>
    </row>
    <row r="27" spans="1:12" s="35" customFormat="1" ht="18.600000000000001" customHeight="1">
      <c r="A27" s="50">
        <v>5</v>
      </c>
      <c r="B27" s="50">
        <v>14</v>
      </c>
      <c r="C27" s="50">
        <v>10083910539</v>
      </c>
      <c r="D27" s="51" t="s">
        <v>129</v>
      </c>
      <c r="E27" s="50"/>
      <c r="F27" s="50" t="s">
        <v>20</v>
      </c>
      <c r="G27" s="50" t="s">
        <v>74</v>
      </c>
      <c r="H27" s="52">
        <v>6.6782407407407415E-2</v>
      </c>
      <c r="I27" s="47">
        <f t="shared" si="1"/>
        <v>3.1250000000000167E-3</v>
      </c>
      <c r="J27" s="49">
        <f t="shared" si="0"/>
        <v>15.72270363951473</v>
      </c>
      <c r="K27" s="38"/>
      <c r="L27" s="42"/>
    </row>
    <row r="28" spans="1:12" s="35" customFormat="1" ht="18.600000000000001" customHeight="1">
      <c r="A28" s="50">
        <v>6</v>
      </c>
      <c r="B28" s="50">
        <v>20</v>
      </c>
      <c r="C28" s="50">
        <v>10010129410</v>
      </c>
      <c r="D28" s="51" t="s">
        <v>120</v>
      </c>
      <c r="E28" s="50"/>
      <c r="F28" s="50" t="s">
        <v>20</v>
      </c>
      <c r="G28" s="50" t="s">
        <v>69</v>
      </c>
      <c r="H28" s="52">
        <v>6.850694444444444E-2</v>
      </c>
      <c r="I28" s="47">
        <f t="shared" si="1"/>
        <v>4.8495370370370411E-3</v>
      </c>
      <c r="J28" s="49">
        <f t="shared" si="0"/>
        <v>15.326913329954385</v>
      </c>
      <c r="K28" s="38"/>
      <c r="L28" s="42"/>
    </row>
    <row r="29" spans="1:12" s="35" customFormat="1" ht="18.600000000000001" customHeight="1">
      <c r="A29" s="50">
        <v>7</v>
      </c>
      <c r="B29" s="50">
        <v>2</v>
      </c>
      <c r="C29" s="50">
        <v>10034982729</v>
      </c>
      <c r="D29" s="51" t="s">
        <v>125</v>
      </c>
      <c r="E29" s="50"/>
      <c r="F29" s="50" t="s">
        <v>20</v>
      </c>
      <c r="G29" s="50" t="s">
        <v>41</v>
      </c>
      <c r="H29" s="52">
        <v>6.9143518518518521E-2</v>
      </c>
      <c r="I29" s="47">
        <f t="shared" si="1"/>
        <v>5.4861111111111222E-3</v>
      </c>
      <c r="J29" s="49">
        <f t="shared" si="0"/>
        <v>15.185805155674588</v>
      </c>
      <c r="K29" s="38"/>
      <c r="L29" s="42"/>
    </row>
    <row r="30" spans="1:12" s="35" customFormat="1" ht="18.600000000000001" customHeight="1">
      <c r="A30" s="50">
        <v>8</v>
      </c>
      <c r="B30" s="50">
        <v>11</v>
      </c>
      <c r="C30" s="50">
        <v>10015878880</v>
      </c>
      <c r="D30" s="51" t="s">
        <v>126</v>
      </c>
      <c r="E30" s="50"/>
      <c r="F30" s="50" t="s">
        <v>20</v>
      </c>
      <c r="G30" s="50" t="s">
        <v>74</v>
      </c>
      <c r="H30" s="52">
        <v>6.9293981481481484E-2</v>
      </c>
      <c r="I30" s="47">
        <f t="shared" si="1"/>
        <v>5.6365740740740855E-3</v>
      </c>
      <c r="J30" s="49">
        <f t="shared" si="0"/>
        <v>15.152831134123932</v>
      </c>
      <c r="K30" s="38"/>
      <c r="L30" s="42"/>
    </row>
    <row r="31" spans="1:12" s="35" customFormat="1" ht="18.600000000000001" customHeight="1">
      <c r="A31" s="50">
        <v>9</v>
      </c>
      <c r="B31" s="50">
        <v>7</v>
      </c>
      <c r="C31" s="50">
        <v>10079311426</v>
      </c>
      <c r="D31" s="51" t="s">
        <v>123</v>
      </c>
      <c r="E31" s="50"/>
      <c r="F31" s="50" t="s">
        <v>29</v>
      </c>
      <c r="G31" s="50" t="s">
        <v>69</v>
      </c>
      <c r="H31" s="52">
        <v>7.2025462962962958E-2</v>
      </c>
      <c r="I31" s="47">
        <f t="shared" si="1"/>
        <v>8.3680555555555591E-3</v>
      </c>
      <c r="J31" s="49">
        <f t="shared" si="0"/>
        <v>14.578177727784029</v>
      </c>
      <c r="K31" s="38"/>
      <c r="L31" s="42"/>
    </row>
    <row r="32" spans="1:12" s="35" customFormat="1" ht="18.600000000000001" customHeight="1">
      <c r="A32" s="50">
        <v>10</v>
      </c>
      <c r="B32" s="50">
        <v>10</v>
      </c>
      <c r="C32" s="50">
        <v>10001468118</v>
      </c>
      <c r="D32" s="51" t="s">
        <v>127</v>
      </c>
      <c r="E32" s="50"/>
      <c r="F32" s="50" t="s">
        <v>20</v>
      </c>
      <c r="G32" s="50" t="s">
        <v>74</v>
      </c>
      <c r="H32" s="47"/>
      <c r="I32" s="48"/>
      <c r="J32" s="49"/>
      <c r="K32" s="38"/>
      <c r="L32" s="50" t="s">
        <v>160</v>
      </c>
    </row>
    <row r="33" spans="1:12" s="35" customFormat="1" ht="18.600000000000001" customHeight="1">
      <c r="A33" s="50">
        <v>11</v>
      </c>
      <c r="B33" s="50">
        <v>17</v>
      </c>
      <c r="C33" s="50">
        <v>10083910640</v>
      </c>
      <c r="D33" s="51" t="s">
        <v>133</v>
      </c>
      <c r="E33" s="50"/>
      <c r="F33" s="50" t="s">
        <v>20</v>
      </c>
      <c r="G33" s="50" t="s">
        <v>74</v>
      </c>
      <c r="H33" s="47"/>
      <c r="I33" s="48"/>
      <c r="J33" s="49"/>
      <c r="K33" s="38"/>
      <c r="L33" s="50" t="s">
        <v>160</v>
      </c>
    </row>
    <row r="34" spans="1:12" s="35" customFormat="1" ht="18.600000000000001" customHeight="1">
      <c r="A34" s="50">
        <v>12</v>
      </c>
      <c r="B34" s="50">
        <v>18</v>
      </c>
      <c r="C34" s="50">
        <v>10124277693</v>
      </c>
      <c r="D34" s="51" t="s">
        <v>131</v>
      </c>
      <c r="E34" s="50"/>
      <c r="F34" s="50" t="s">
        <v>29</v>
      </c>
      <c r="G34" s="50" t="s">
        <v>41</v>
      </c>
      <c r="H34" s="47"/>
      <c r="I34" s="48"/>
      <c r="J34" s="49"/>
      <c r="K34" s="38"/>
      <c r="L34" s="50" t="s">
        <v>113</v>
      </c>
    </row>
    <row r="35" spans="1:12" s="35" customFormat="1" ht="18.600000000000001" customHeight="1">
      <c r="A35" s="50">
        <v>13</v>
      </c>
      <c r="B35" s="50">
        <v>19</v>
      </c>
      <c r="C35" s="50">
        <v>10007886181</v>
      </c>
      <c r="D35" s="51" t="s">
        <v>143</v>
      </c>
      <c r="E35" s="50"/>
      <c r="F35" s="50" t="s">
        <v>20</v>
      </c>
      <c r="G35" s="50" t="s">
        <v>101</v>
      </c>
      <c r="H35" s="47"/>
      <c r="I35" s="48"/>
      <c r="J35" s="49"/>
      <c r="K35" s="38"/>
      <c r="L35" s="50" t="s">
        <v>113</v>
      </c>
    </row>
    <row r="36" spans="1:12" s="35" customFormat="1" ht="18.600000000000001" customHeight="1">
      <c r="A36" s="50">
        <v>14</v>
      </c>
      <c r="B36" s="50">
        <v>12</v>
      </c>
      <c r="C36" s="50">
        <v>10036082465</v>
      </c>
      <c r="D36" s="51" t="s">
        <v>121</v>
      </c>
      <c r="E36" s="50"/>
      <c r="F36" s="50" t="s">
        <v>20</v>
      </c>
      <c r="G36" s="50" t="s">
        <v>69</v>
      </c>
      <c r="H36" s="47"/>
      <c r="I36" s="48"/>
      <c r="J36" s="49"/>
      <c r="K36" s="38"/>
      <c r="L36" s="50" t="s">
        <v>113</v>
      </c>
    </row>
    <row r="37" spans="1:12" s="35" customFormat="1" ht="18.600000000000001" customHeight="1">
      <c r="A37" s="50">
        <v>15</v>
      </c>
      <c r="B37" s="50">
        <v>8</v>
      </c>
      <c r="C37" s="50">
        <v>10082146755</v>
      </c>
      <c r="D37" s="51" t="s">
        <v>128</v>
      </c>
      <c r="E37" s="50"/>
      <c r="F37" s="50" t="s">
        <v>20</v>
      </c>
      <c r="G37" s="50" t="s">
        <v>45</v>
      </c>
      <c r="H37" s="47"/>
      <c r="I37" s="48"/>
      <c r="J37" s="49"/>
      <c r="K37" s="38"/>
      <c r="L37" s="50" t="s">
        <v>113</v>
      </c>
    </row>
    <row r="38" spans="1:12" s="35" customFormat="1" ht="18.600000000000001" customHeight="1">
      <c r="A38" s="50">
        <v>16</v>
      </c>
      <c r="B38" s="50">
        <v>22</v>
      </c>
      <c r="C38" s="50">
        <v>10091078132</v>
      </c>
      <c r="D38" s="51" t="s">
        <v>130</v>
      </c>
      <c r="E38" s="50"/>
      <c r="F38" s="50" t="s">
        <v>29</v>
      </c>
      <c r="G38" s="50" t="s">
        <v>22</v>
      </c>
      <c r="H38" s="47"/>
      <c r="I38" s="48"/>
      <c r="J38" s="49"/>
      <c r="K38" s="38"/>
      <c r="L38" s="50" t="s">
        <v>113</v>
      </c>
    </row>
    <row r="39" spans="1:12" s="35" customFormat="1" ht="18.600000000000001" customHeight="1">
      <c r="A39" s="50">
        <v>17</v>
      </c>
      <c r="B39" s="50">
        <v>15</v>
      </c>
      <c r="C39" s="50">
        <v>10036097834</v>
      </c>
      <c r="D39" s="51" t="s">
        <v>139</v>
      </c>
      <c r="E39" s="50"/>
      <c r="F39" s="50" t="s">
        <v>29</v>
      </c>
      <c r="G39" s="50" t="s">
        <v>101</v>
      </c>
      <c r="H39" s="47"/>
      <c r="I39" s="48"/>
      <c r="J39" s="49"/>
      <c r="K39" s="38"/>
      <c r="L39" s="50" t="s">
        <v>113</v>
      </c>
    </row>
    <row r="40" spans="1:12" s="35" customFormat="1" ht="18.600000000000001" customHeight="1">
      <c r="A40" s="50">
        <v>18</v>
      </c>
      <c r="B40" s="50">
        <v>21</v>
      </c>
      <c r="C40" s="50">
        <v>10056454788</v>
      </c>
      <c r="D40" s="51" t="s">
        <v>134</v>
      </c>
      <c r="E40" s="50"/>
      <c r="F40" s="50" t="s">
        <v>20</v>
      </c>
      <c r="G40" s="50" t="s">
        <v>69</v>
      </c>
      <c r="H40" s="47"/>
      <c r="I40" s="48"/>
      <c r="J40" s="49"/>
      <c r="K40" s="38"/>
      <c r="L40" s="50" t="s">
        <v>114</v>
      </c>
    </row>
    <row r="41" spans="1:12" s="35" customFormat="1" ht="18.600000000000001" customHeight="1">
      <c r="A41" s="50">
        <v>19</v>
      </c>
      <c r="B41" s="50">
        <v>26</v>
      </c>
      <c r="C41" s="50">
        <v>10051128377</v>
      </c>
      <c r="D41" s="51" t="s">
        <v>144</v>
      </c>
      <c r="E41" s="50"/>
      <c r="F41" s="50" t="s">
        <v>29</v>
      </c>
      <c r="G41" s="50" t="s">
        <v>74</v>
      </c>
      <c r="H41" s="47"/>
      <c r="I41" s="48"/>
      <c r="J41" s="49"/>
      <c r="K41" s="38"/>
      <c r="L41" s="50" t="s">
        <v>173</v>
      </c>
    </row>
    <row r="42" spans="1:12" s="35" customFormat="1" ht="18.600000000000001" customHeight="1">
      <c r="A42" s="50">
        <v>20</v>
      </c>
      <c r="B42" s="50">
        <v>9</v>
      </c>
      <c r="C42" s="50">
        <v>10036084788</v>
      </c>
      <c r="D42" s="51" t="s">
        <v>138</v>
      </c>
      <c r="E42" s="50"/>
      <c r="F42" s="50" t="s">
        <v>20</v>
      </c>
      <c r="G42" s="50" t="s">
        <v>34</v>
      </c>
      <c r="H42" s="47"/>
      <c r="I42" s="48"/>
      <c r="J42" s="49"/>
      <c r="K42" s="38"/>
      <c r="L42" s="50" t="s">
        <v>173</v>
      </c>
    </row>
    <row r="43" spans="1:12" s="35" customFormat="1" ht="18.600000000000001" customHeight="1">
      <c r="A43" s="50">
        <v>21</v>
      </c>
      <c r="B43" s="50">
        <v>16</v>
      </c>
      <c r="C43" s="50">
        <v>10092258906</v>
      </c>
      <c r="D43" s="51" t="s">
        <v>156</v>
      </c>
      <c r="E43" s="50"/>
      <c r="F43" s="50" t="s">
        <v>29</v>
      </c>
      <c r="G43" s="50" t="s">
        <v>34</v>
      </c>
      <c r="H43" s="47"/>
      <c r="I43" s="48"/>
      <c r="J43" s="49"/>
      <c r="K43" s="38"/>
      <c r="L43" s="50" t="s">
        <v>173</v>
      </c>
    </row>
    <row r="44" spans="1:12" s="35" customFormat="1" ht="18.600000000000001" customHeight="1">
      <c r="A44" s="50">
        <v>22</v>
      </c>
      <c r="B44" s="50">
        <v>23</v>
      </c>
      <c r="C44" s="50">
        <v>10055579162</v>
      </c>
      <c r="D44" s="51" t="s">
        <v>150</v>
      </c>
      <c r="E44" s="50"/>
      <c r="F44" s="50" t="s">
        <v>29</v>
      </c>
      <c r="G44" s="50" t="s">
        <v>146</v>
      </c>
      <c r="H44" s="47"/>
      <c r="I44" s="48"/>
      <c r="J44" s="49"/>
      <c r="K44" s="38"/>
      <c r="L44" s="50" t="s">
        <v>173</v>
      </c>
    </row>
    <row r="45" spans="1:12" s="35" customFormat="1" ht="18.600000000000001" customHeight="1">
      <c r="A45" s="50">
        <v>23</v>
      </c>
      <c r="B45" s="50">
        <v>25</v>
      </c>
      <c r="C45" s="50">
        <v>10093059356</v>
      </c>
      <c r="D45" s="51" t="s">
        <v>141</v>
      </c>
      <c r="E45" s="50"/>
      <c r="F45" s="50" t="s">
        <v>20</v>
      </c>
      <c r="G45" s="50" t="s">
        <v>41</v>
      </c>
      <c r="H45" s="47"/>
      <c r="I45" s="48"/>
      <c r="J45" s="49"/>
      <c r="K45" s="38"/>
      <c r="L45" s="50" t="s">
        <v>178</v>
      </c>
    </row>
    <row r="46" spans="1:12" s="35" customFormat="1" ht="18.600000000000001" customHeight="1">
      <c r="A46" s="50">
        <v>24</v>
      </c>
      <c r="B46" s="50">
        <v>24</v>
      </c>
      <c r="C46" s="50">
        <v>10096458093</v>
      </c>
      <c r="D46" s="51" t="s">
        <v>154</v>
      </c>
      <c r="E46" s="50"/>
      <c r="F46" s="50" t="s">
        <v>29</v>
      </c>
      <c r="G46" s="50" t="s">
        <v>49</v>
      </c>
      <c r="H46" s="47"/>
      <c r="I46" s="48"/>
      <c r="J46" s="49"/>
      <c r="K46" s="38"/>
      <c r="L46" s="50" t="s">
        <v>178</v>
      </c>
    </row>
    <row r="47" spans="1:12" s="35" customFormat="1" ht="18.600000000000001" customHeight="1">
      <c r="A47" s="50" t="s">
        <v>111</v>
      </c>
      <c r="B47" s="50">
        <v>6</v>
      </c>
      <c r="C47" s="50">
        <v>10059478259</v>
      </c>
      <c r="D47" s="51" t="s">
        <v>157</v>
      </c>
      <c r="E47" s="50"/>
      <c r="F47" s="50" t="s">
        <v>20</v>
      </c>
      <c r="G47" s="50" t="s">
        <v>22</v>
      </c>
      <c r="H47" s="47"/>
      <c r="I47" s="48"/>
      <c r="J47" s="49"/>
      <c r="K47" s="38"/>
      <c r="L47" s="42"/>
    </row>
    <row r="48" spans="1:12" s="35" customFormat="1" ht="18.600000000000001" customHeight="1">
      <c r="A48" s="50" t="s">
        <v>158</v>
      </c>
      <c r="B48" s="50">
        <v>13</v>
      </c>
      <c r="C48" s="50">
        <v>10059833523</v>
      </c>
      <c r="D48" s="51" t="s">
        <v>140</v>
      </c>
      <c r="E48" s="50"/>
      <c r="F48" s="50" t="s">
        <v>29</v>
      </c>
      <c r="G48" s="50" t="s">
        <v>45</v>
      </c>
      <c r="H48" s="47"/>
      <c r="I48" s="48"/>
      <c r="J48" s="49"/>
      <c r="K48" s="38"/>
      <c r="L48" s="42"/>
    </row>
    <row r="49" spans="1:12" s="33" customFormat="1" ht="12.6" customHeight="1">
      <c r="A49" s="26"/>
      <c r="B49" s="27"/>
      <c r="C49" s="26"/>
      <c r="D49" s="28"/>
      <c r="E49" s="29"/>
      <c r="F49" s="30"/>
      <c r="G49" s="31"/>
      <c r="H49" s="32"/>
      <c r="I49" s="32"/>
      <c r="J49" s="34"/>
      <c r="K49" s="27"/>
      <c r="L49" s="26"/>
    </row>
    <row r="50" spans="1:12" ht="14.4">
      <c r="A50" s="54" t="s">
        <v>55</v>
      </c>
      <c r="B50" s="54"/>
      <c r="C50" s="54"/>
      <c r="D50" s="54"/>
      <c r="E50" s="54"/>
      <c r="F50" s="54"/>
      <c r="G50" s="54" t="s">
        <v>4</v>
      </c>
      <c r="H50" s="54"/>
      <c r="I50" s="54"/>
      <c r="J50" s="54"/>
      <c r="K50" s="54"/>
      <c r="L50" s="54"/>
    </row>
    <row r="51" spans="1:12" s="35" customFormat="1">
      <c r="C51" s="36"/>
      <c r="G51" s="37" t="s">
        <v>30</v>
      </c>
      <c r="H51" s="38">
        <v>12</v>
      </c>
      <c r="J51" s="39"/>
      <c r="K51" s="39" t="s">
        <v>28</v>
      </c>
      <c r="L51" s="37">
        <f>COUNTIF(F23:F48,"ЗМС")</f>
        <v>0</v>
      </c>
    </row>
    <row r="52" spans="1:12" s="35" customFormat="1">
      <c r="C52" s="40"/>
      <c r="G52" s="36" t="s">
        <v>23</v>
      </c>
      <c r="H52" s="38">
        <f>H53+H57</f>
        <v>26</v>
      </c>
      <c r="I52" s="41"/>
      <c r="J52" s="39"/>
      <c r="K52" s="39" t="s">
        <v>17</v>
      </c>
      <c r="L52" s="37">
        <f>COUNTIF(F23:F48,"МСМК")</f>
        <v>0</v>
      </c>
    </row>
    <row r="53" spans="1:12" s="35" customFormat="1">
      <c r="C53" s="37"/>
      <c r="G53" s="36" t="s">
        <v>24</v>
      </c>
      <c r="H53" s="38">
        <f>H54+H55+H56</f>
        <v>25</v>
      </c>
      <c r="I53" s="41"/>
      <c r="J53" s="39"/>
      <c r="K53" s="39" t="s">
        <v>20</v>
      </c>
      <c r="L53" s="37">
        <f>COUNTIF(F23:F48,"МС")</f>
        <v>17</v>
      </c>
    </row>
    <row r="54" spans="1:12" s="35" customFormat="1">
      <c r="C54" s="37"/>
      <c r="G54" s="36" t="s">
        <v>25</v>
      </c>
      <c r="H54" s="38">
        <f>COUNT(A23:A48)</f>
        <v>24</v>
      </c>
      <c r="I54" s="41"/>
      <c r="J54" s="39"/>
      <c r="K54" s="39" t="s">
        <v>29</v>
      </c>
      <c r="L54" s="37">
        <f>COUNTIF(F23:F48,"КМС")</f>
        <v>9</v>
      </c>
    </row>
    <row r="55" spans="1:12" s="35" customFormat="1">
      <c r="C55" s="37"/>
      <c r="G55" s="36" t="s">
        <v>26</v>
      </c>
      <c r="H55" s="38">
        <f>COUNTIF(A23:A48,"НФ")</f>
        <v>1</v>
      </c>
      <c r="I55" s="41"/>
      <c r="J55" s="39"/>
      <c r="K55" s="39" t="s">
        <v>40</v>
      </c>
      <c r="L55" s="37">
        <f>COUNTIF(F23:F48,"1 СР")</f>
        <v>0</v>
      </c>
    </row>
    <row r="56" spans="1:12" s="35" customFormat="1">
      <c r="G56" s="36" t="s">
        <v>31</v>
      </c>
      <c r="H56" s="38">
        <f>COUNTIF(A23:A48,"ДСКВ")</f>
        <v>0</v>
      </c>
      <c r="I56" s="41"/>
      <c r="J56" s="39"/>
      <c r="K56" s="39" t="s">
        <v>46</v>
      </c>
      <c r="L56" s="37">
        <f>COUNTIF(F23:F48,"2 СР")</f>
        <v>0</v>
      </c>
    </row>
    <row r="57" spans="1:12" s="35" customFormat="1">
      <c r="G57" s="36" t="s">
        <v>27</v>
      </c>
      <c r="H57" s="38">
        <f>COUNTIF(A23:A48,"НС")</f>
        <v>1</v>
      </c>
      <c r="I57" s="41"/>
      <c r="J57" s="39"/>
      <c r="K57" s="39" t="s">
        <v>48</v>
      </c>
      <c r="L57" s="37">
        <f>COUNTIF(F23:F48,"3 СР")</f>
        <v>0</v>
      </c>
    </row>
    <row r="58" spans="1:12" ht="9.75" customHeight="1"/>
    <row r="59" spans="1:12" ht="15.6">
      <c r="A59" s="57" t="s">
        <v>47</v>
      </c>
      <c r="B59" s="57"/>
      <c r="C59" s="57"/>
      <c r="D59" s="57"/>
      <c r="E59" s="57" t="s">
        <v>9</v>
      </c>
      <c r="F59" s="57"/>
      <c r="G59" s="57"/>
      <c r="H59" s="57"/>
      <c r="I59" s="57" t="s">
        <v>3</v>
      </c>
      <c r="J59" s="57"/>
      <c r="K59" s="57"/>
      <c r="L59" s="57"/>
    </row>
    <row r="60" spans="1:1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1:12">
      <c r="A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>
      <c r="A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>
      <c r="A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1:1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1:12" ht="15.6">
      <c r="A66" s="55" t="str">
        <f>G19</f>
        <v xml:space="preserve">ЮДИНА Л.Н. (ВК, Забайкальский край) </v>
      </c>
      <c r="B66" s="55"/>
      <c r="C66" s="55"/>
      <c r="D66" s="55"/>
      <c r="E66" s="55" t="str">
        <f>G17</f>
        <v xml:space="preserve">БЕСЧАСТНОВ А.А. (ВК, г. Москва) </v>
      </c>
      <c r="F66" s="55"/>
      <c r="G66" s="55"/>
      <c r="H66" s="55"/>
      <c r="I66" s="55" t="str">
        <f>G18</f>
        <v>АФАНАСЬЕВА Е.А. (ВК, Свердловская область</v>
      </c>
      <c r="J66" s="55"/>
      <c r="K66" s="55"/>
      <c r="L66" s="55"/>
    </row>
  </sheetData>
  <mergeCells count="39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F21:F22"/>
    <mergeCell ref="G21:G22"/>
    <mergeCell ref="A64:E64"/>
    <mergeCell ref="F64:L64"/>
    <mergeCell ref="H21:H22"/>
    <mergeCell ref="I21:I22"/>
    <mergeCell ref="J21:J22"/>
    <mergeCell ref="K21:K22"/>
    <mergeCell ref="L21:L22"/>
    <mergeCell ref="A50:F50"/>
    <mergeCell ref="G50:L50"/>
    <mergeCell ref="A59:D59"/>
    <mergeCell ref="E59:H59"/>
    <mergeCell ref="I59:L59"/>
    <mergeCell ref="A60:E60"/>
    <mergeCell ref="F60:L60"/>
    <mergeCell ref="A65:E65"/>
    <mergeCell ref="F65:L65"/>
    <mergeCell ref="A66:D66"/>
    <mergeCell ref="E66:H66"/>
    <mergeCell ref="I66:L66"/>
  </mergeCells>
  <conditionalFormatting sqref="B67:B1048576 B56:B65 B1 B6:B7 B9:B11 B13:B22 B50">
    <cfRule type="duplicateValues" dxfId="14" priority="5"/>
  </conditionalFormatting>
  <conditionalFormatting sqref="B2">
    <cfRule type="duplicateValues" dxfId="13" priority="4"/>
  </conditionalFormatting>
  <conditionalFormatting sqref="B3">
    <cfRule type="duplicateValues" dxfId="12" priority="3"/>
  </conditionalFormatting>
  <conditionalFormatting sqref="B51:B55">
    <cfRule type="duplicateValues" dxfId="11" priority="2"/>
  </conditionalFormatting>
  <conditionalFormatting sqref="B66">
    <cfRule type="duplicateValues" dxfId="10" priority="1"/>
  </conditionalFormatting>
  <pageMargins left="0.2" right="0.2" top="0.25" bottom="0.25" header="0.3" footer="0.3"/>
  <pageSetup paperSize="9" scale="4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8255A-D09A-4854-B81C-21473B09158E}">
  <sheetPr>
    <tabColor rgb="FFC00000"/>
  </sheetPr>
  <dimension ref="A1:N83"/>
  <sheetViews>
    <sheetView view="pageBreakPreview" topLeftCell="A17" zoomScale="68" zoomScaleNormal="100" zoomScaleSheetLayoutView="68" workbookViewId="0">
      <selection activeCell="G31" sqref="G31"/>
    </sheetView>
  </sheetViews>
  <sheetFormatPr defaultColWidth="9.21875" defaultRowHeight="13.8"/>
  <cols>
    <col min="1" max="1" width="7.77734375" style="1" customWidth="1"/>
    <col min="2" max="2" width="8.33203125" style="25" customWidth="1"/>
    <col min="3" max="3" width="15.44140625" style="25" customWidth="1"/>
    <col min="4" max="4" width="25" style="1" customWidth="1"/>
    <col min="5" max="5" width="11.21875" style="1" customWidth="1"/>
    <col min="6" max="6" width="12.21875" style="1" customWidth="1"/>
    <col min="7" max="7" width="27.33203125" style="1" customWidth="1"/>
    <col min="8" max="8" width="13.88671875" style="1" customWidth="1"/>
    <col min="9" max="9" width="13.109375" style="1" customWidth="1"/>
    <col min="10" max="10" width="10.21875" style="4" customWidth="1"/>
    <col min="11" max="11" width="11.88671875" style="1" customWidth="1"/>
    <col min="12" max="12" width="17.44140625" style="1" customWidth="1"/>
    <col min="13" max="16384" width="9.21875" style="1"/>
  </cols>
  <sheetData>
    <row r="1" spans="1:14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5.75" customHeight="1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ht="21">
      <c r="A4" s="61" t="s">
        <v>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s="2" customFormat="1" ht="28.8">
      <c r="A6" s="64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N6" s="8"/>
    </row>
    <row r="7" spans="1:14" s="2" customFormat="1" ht="18" customHeight="1">
      <c r="A7" s="65" t="s">
        <v>14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4" s="2" customFormat="1" ht="4.5" customHeight="1">
      <c r="A8" s="65" t="s">
        <v>52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4" ht="19.5" customHeight="1">
      <c r="A9" s="66" t="s">
        <v>18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4" ht="18" customHeight="1">
      <c r="A10" s="66" t="s">
        <v>221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4" ht="19.5" customHeight="1">
      <c r="A11" s="66" t="s">
        <v>179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4" ht="5.25" customHeight="1">
      <c r="A12" s="65" t="s">
        <v>52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4" s="20" customFormat="1" ht="15.6">
      <c r="A13" s="18" t="s">
        <v>58</v>
      </c>
      <c r="B13" s="24"/>
      <c r="C13" s="24"/>
      <c r="D13" s="19"/>
      <c r="G13" s="10" t="s">
        <v>180</v>
      </c>
      <c r="H13" s="23"/>
      <c r="J13" s="21"/>
      <c r="K13" s="10"/>
      <c r="L13" s="10" t="s">
        <v>162</v>
      </c>
    </row>
    <row r="14" spans="1:14" s="20" customFormat="1" ht="15.6">
      <c r="A14" s="18" t="s">
        <v>161</v>
      </c>
      <c r="B14" s="24"/>
      <c r="C14" s="24"/>
      <c r="D14" s="19"/>
      <c r="G14" s="22"/>
      <c r="J14" s="21"/>
      <c r="K14" s="10"/>
      <c r="L14" s="10" t="s">
        <v>63</v>
      </c>
    </row>
    <row r="15" spans="1:14" ht="14.4">
      <c r="A15" s="63" t="s">
        <v>54</v>
      </c>
      <c r="B15" s="63"/>
      <c r="C15" s="63"/>
      <c r="D15" s="63"/>
      <c r="E15" s="63"/>
      <c r="F15" s="63"/>
      <c r="G15" s="63"/>
      <c r="H15" s="12" t="s">
        <v>1</v>
      </c>
      <c r="I15" s="12"/>
      <c r="J15" s="13"/>
      <c r="K15" s="12"/>
      <c r="L15" s="12"/>
    </row>
    <row r="16" spans="1:14" ht="14.4">
      <c r="A16" s="16"/>
      <c r="B16" s="14"/>
      <c r="C16" s="14"/>
      <c r="D16" s="16"/>
      <c r="E16" s="5"/>
      <c r="F16" s="16"/>
      <c r="G16" s="11"/>
      <c r="H16" s="15" t="s">
        <v>37</v>
      </c>
      <c r="I16" s="5"/>
      <c r="J16" s="9"/>
      <c r="K16" s="5"/>
      <c r="L16" s="17"/>
    </row>
    <row r="17" spans="1:12" ht="14.4">
      <c r="A17" s="16" t="s">
        <v>15</v>
      </c>
      <c r="B17" s="14"/>
      <c r="C17" s="14"/>
      <c r="D17" s="11"/>
      <c r="E17" s="5"/>
      <c r="F17" s="16"/>
      <c r="G17" s="11" t="s">
        <v>44</v>
      </c>
      <c r="H17" s="15" t="s">
        <v>38</v>
      </c>
      <c r="I17" s="5"/>
      <c r="J17" s="9"/>
      <c r="K17" s="5"/>
      <c r="L17" s="11"/>
    </row>
    <row r="18" spans="1:12" ht="14.4">
      <c r="A18" s="16" t="s">
        <v>16</v>
      </c>
      <c r="B18" s="14"/>
      <c r="C18" s="14"/>
      <c r="D18" s="11"/>
      <c r="E18" s="5"/>
      <c r="F18" s="16"/>
      <c r="G18" s="11" t="s">
        <v>66</v>
      </c>
      <c r="H18" s="15" t="s">
        <v>39</v>
      </c>
      <c r="I18" s="5"/>
      <c r="J18" s="9"/>
      <c r="K18" s="5"/>
    </row>
    <row r="19" spans="1:12" ht="15.6">
      <c r="A19" s="16" t="s">
        <v>13</v>
      </c>
      <c r="G19" s="11" t="s">
        <v>51</v>
      </c>
      <c r="H19" s="15" t="s">
        <v>36</v>
      </c>
      <c r="I19" s="5"/>
      <c r="J19" s="17" t="s">
        <v>182</v>
      </c>
      <c r="L19" s="24" t="s">
        <v>181</v>
      </c>
    </row>
    <row r="20" spans="1:12" ht="9.75" customHeight="1"/>
    <row r="21" spans="1:12" s="3" customFormat="1" ht="21" customHeight="1">
      <c r="A21" s="62" t="s">
        <v>5</v>
      </c>
      <c r="B21" s="58" t="s">
        <v>10</v>
      </c>
      <c r="C21" s="58" t="s">
        <v>33</v>
      </c>
      <c r="D21" s="58" t="s">
        <v>2</v>
      </c>
      <c r="E21" s="58" t="s">
        <v>32</v>
      </c>
      <c r="F21" s="58" t="s">
        <v>7</v>
      </c>
      <c r="G21" s="58" t="s">
        <v>11</v>
      </c>
      <c r="H21" s="58" t="s">
        <v>6</v>
      </c>
      <c r="I21" s="58" t="s">
        <v>21</v>
      </c>
      <c r="J21" s="59" t="s">
        <v>19</v>
      </c>
      <c r="K21" s="60" t="s">
        <v>56</v>
      </c>
      <c r="L21" s="60" t="s">
        <v>12</v>
      </c>
    </row>
    <row r="22" spans="1:12" s="3" customFormat="1" ht="13.5" customHeight="1">
      <c r="A22" s="62"/>
      <c r="B22" s="58"/>
      <c r="C22" s="58"/>
      <c r="D22" s="58"/>
      <c r="E22" s="58"/>
      <c r="F22" s="58"/>
      <c r="G22" s="58"/>
      <c r="H22" s="58"/>
      <c r="I22" s="58"/>
      <c r="J22" s="59"/>
      <c r="K22" s="60"/>
      <c r="L22" s="60"/>
    </row>
    <row r="23" spans="1:12" s="35" customFormat="1" ht="18.600000000000001" customHeight="1">
      <c r="A23" s="42">
        <v>1</v>
      </c>
      <c r="B23" s="38">
        <v>252</v>
      </c>
      <c r="C23" s="42">
        <v>10104083408</v>
      </c>
      <c r="D23" s="43" t="s">
        <v>83</v>
      </c>
      <c r="E23" s="44"/>
      <c r="F23" s="45" t="s">
        <v>29</v>
      </c>
      <c r="G23" s="46" t="s">
        <v>45</v>
      </c>
      <c r="H23" s="47">
        <v>4.0925925925925928E-2</v>
      </c>
      <c r="I23" s="47"/>
      <c r="J23" s="49">
        <f>$J$19/((H23*24))</f>
        <v>18.325791855203619</v>
      </c>
      <c r="K23" s="38"/>
      <c r="L23" s="42"/>
    </row>
    <row r="24" spans="1:12" s="35" customFormat="1" ht="18.600000000000001" customHeight="1">
      <c r="A24" s="42">
        <v>2</v>
      </c>
      <c r="B24" s="38">
        <v>262</v>
      </c>
      <c r="C24" s="42">
        <v>10091731365</v>
      </c>
      <c r="D24" s="43" t="s">
        <v>96</v>
      </c>
      <c r="E24" s="44"/>
      <c r="F24" s="45" t="s">
        <v>29</v>
      </c>
      <c r="G24" s="46" t="s">
        <v>45</v>
      </c>
      <c r="H24" s="47">
        <v>4.0983796296296296E-2</v>
      </c>
      <c r="I24" s="47">
        <f>H24-$H$23</f>
        <v>5.7870370370367852E-5</v>
      </c>
      <c r="J24" s="49">
        <f t="shared" ref="J24:J37" si="0">$J$19/((H24*24))</f>
        <v>18.299915278170008</v>
      </c>
      <c r="K24" s="38"/>
      <c r="L24" s="42"/>
    </row>
    <row r="25" spans="1:12" s="35" customFormat="1" ht="18.600000000000001" customHeight="1">
      <c r="A25" s="42">
        <v>3</v>
      </c>
      <c r="B25" s="38">
        <v>251</v>
      </c>
      <c r="C25" s="42">
        <v>10091963458</v>
      </c>
      <c r="D25" s="43" t="s">
        <v>100</v>
      </c>
      <c r="E25" s="44"/>
      <c r="F25" s="45" t="s">
        <v>29</v>
      </c>
      <c r="G25" s="46" t="s">
        <v>101</v>
      </c>
      <c r="H25" s="47">
        <v>4.1504629629629627E-2</v>
      </c>
      <c r="I25" s="47">
        <f t="shared" ref="I25:I52" si="1">H25-$H$23</f>
        <v>5.7870370370369933E-4</v>
      </c>
      <c r="J25" s="49">
        <f t="shared" si="0"/>
        <v>18.070273284997214</v>
      </c>
      <c r="K25" s="38"/>
      <c r="L25" s="42"/>
    </row>
    <row r="26" spans="1:12" s="35" customFormat="1" ht="18.600000000000001" customHeight="1">
      <c r="A26" s="42">
        <v>4</v>
      </c>
      <c r="B26" s="38">
        <v>269</v>
      </c>
      <c r="C26" s="42">
        <v>10119569153</v>
      </c>
      <c r="D26" s="43" t="s">
        <v>183</v>
      </c>
      <c r="E26" s="44"/>
      <c r="F26" s="45" t="s">
        <v>20</v>
      </c>
      <c r="G26" s="46" t="s">
        <v>22</v>
      </c>
      <c r="H26" s="47">
        <v>4.206018518518518E-2</v>
      </c>
      <c r="I26" s="47">
        <f t="shared" si="1"/>
        <v>1.1342592592592515E-3</v>
      </c>
      <c r="J26" s="49">
        <f t="shared" si="0"/>
        <v>17.831590533847002</v>
      </c>
      <c r="K26" s="38"/>
      <c r="L26" s="42"/>
    </row>
    <row r="27" spans="1:12" s="35" customFormat="1" ht="18.600000000000001" customHeight="1">
      <c r="A27" s="42">
        <v>5</v>
      </c>
      <c r="B27" s="38">
        <v>254</v>
      </c>
      <c r="C27" s="42">
        <v>10119181860</v>
      </c>
      <c r="D27" s="43" t="s">
        <v>87</v>
      </c>
      <c r="E27" s="44"/>
      <c r="F27" s="45" t="s">
        <v>29</v>
      </c>
      <c r="G27" s="46" t="s">
        <v>22</v>
      </c>
      <c r="H27" s="47">
        <v>4.221064814814815E-2</v>
      </c>
      <c r="I27" s="47">
        <f t="shared" si="1"/>
        <v>1.2847222222222218E-3</v>
      </c>
      <c r="J27" s="49">
        <f t="shared" si="0"/>
        <v>17.768028516588977</v>
      </c>
      <c r="K27" s="38"/>
      <c r="L27" s="42"/>
    </row>
    <row r="28" spans="1:12" s="35" customFormat="1" ht="18.600000000000001" customHeight="1">
      <c r="A28" s="42">
        <v>6</v>
      </c>
      <c r="B28" s="38">
        <v>256</v>
      </c>
      <c r="C28" s="42">
        <v>10091732072</v>
      </c>
      <c r="D28" s="43" t="s">
        <v>102</v>
      </c>
      <c r="E28" s="44"/>
      <c r="F28" s="45" t="s">
        <v>29</v>
      </c>
      <c r="G28" s="46" t="s">
        <v>45</v>
      </c>
      <c r="H28" s="47">
        <v>4.2314814814814812E-2</v>
      </c>
      <c r="I28" s="47">
        <f t="shared" si="1"/>
        <v>1.388888888888884E-3</v>
      </c>
      <c r="J28" s="49">
        <f t="shared" si="0"/>
        <v>17.724288840262581</v>
      </c>
      <c r="K28" s="38"/>
      <c r="L28" s="42"/>
    </row>
    <row r="29" spans="1:12" s="35" customFormat="1" ht="18.600000000000001" customHeight="1">
      <c r="A29" s="42">
        <v>7</v>
      </c>
      <c r="B29" s="38">
        <v>258</v>
      </c>
      <c r="C29" s="42">
        <v>10093909522</v>
      </c>
      <c r="D29" s="43" t="s">
        <v>91</v>
      </c>
      <c r="E29" s="44"/>
      <c r="F29" s="45" t="s">
        <v>29</v>
      </c>
      <c r="G29" s="46" t="s">
        <v>69</v>
      </c>
      <c r="H29" s="47">
        <v>4.2534722222222217E-2</v>
      </c>
      <c r="I29" s="47">
        <f t="shared" si="1"/>
        <v>1.6087962962962887E-3</v>
      </c>
      <c r="J29" s="49">
        <f t="shared" si="0"/>
        <v>17.632653061224492</v>
      </c>
      <c r="K29" s="38"/>
      <c r="L29" s="42"/>
    </row>
    <row r="30" spans="1:12" s="35" customFormat="1" ht="18.600000000000001" customHeight="1">
      <c r="A30" s="42">
        <v>8</v>
      </c>
      <c r="B30" s="38">
        <v>250</v>
      </c>
      <c r="C30" s="42">
        <v>10080038724</v>
      </c>
      <c r="D30" s="43" t="s">
        <v>103</v>
      </c>
      <c r="E30" s="44"/>
      <c r="F30" s="45" t="s">
        <v>29</v>
      </c>
      <c r="G30" s="46" t="s">
        <v>101</v>
      </c>
      <c r="H30" s="47">
        <v>4.3206018518518519E-2</v>
      </c>
      <c r="I30" s="47">
        <f t="shared" si="1"/>
        <v>2.2800925925925905E-3</v>
      </c>
      <c r="J30" s="49">
        <f t="shared" si="0"/>
        <v>17.358692740423251</v>
      </c>
      <c r="K30" s="38"/>
      <c r="L30" s="42"/>
    </row>
    <row r="31" spans="1:12" s="35" customFormat="1" ht="18.600000000000001" customHeight="1">
      <c r="A31" s="42">
        <v>9</v>
      </c>
      <c r="B31" s="38">
        <v>268</v>
      </c>
      <c r="C31" s="42">
        <v>10101841795</v>
      </c>
      <c r="D31" s="43" t="s">
        <v>184</v>
      </c>
      <c r="E31" s="44"/>
      <c r="F31" s="45" t="s">
        <v>29</v>
      </c>
      <c r="G31" s="46" t="s">
        <v>69</v>
      </c>
      <c r="H31" s="47">
        <v>4.3541666666666666E-2</v>
      </c>
      <c r="I31" s="47">
        <f t="shared" si="1"/>
        <v>2.6157407407407379E-3</v>
      </c>
      <c r="J31" s="49">
        <f t="shared" si="0"/>
        <v>17.224880382775122</v>
      </c>
      <c r="K31" s="38"/>
      <c r="L31" s="42"/>
    </row>
    <row r="32" spans="1:12" s="35" customFormat="1" ht="18.600000000000001" customHeight="1">
      <c r="A32" s="42">
        <v>10</v>
      </c>
      <c r="B32" s="38">
        <v>279</v>
      </c>
      <c r="C32" s="42">
        <v>10123387519</v>
      </c>
      <c r="D32" s="43" t="s">
        <v>185</v>
      </c>
      <c r="E32" s="44"/>
      <c r="F32" s="45" t="s">
        <v>29</v>
      </c>
      <c r="G32" s="46" t="s">
        <v>69</v>
      </c>
      <c r="H32" s="47">
        <v>4.3541999999999997E-2</v>
      </c>
      <c r="I32" s="47">
        <f t="shared" si="1"/>
        <v>2.6160740740740693E-3</v>
      </c>
      <c r="J32" s="49">
        <f t="shared" si="0"/>
        <v>17.224748518671628</v>
      </c>
      <c r="K32" s="38"/>
      <c r="L32" s="42"/>
    </row>
    <row r="33" spans="1:12" s="35" customFormat="1" ht="18.600000000000001" customHeight="1">
      <c r="A33" s="42">
        <v>11</v>
      </c>
      <c r="B33" s="38">
        <v>255</v>
      </c>
      <c r="C33" s="42">
        <v>10092179989</v>
      </c>
      <c r="D33" s="43" t="s">
        <v>105</v>
      </c>
      <c r="E33" s="44"/>
      <c r="F33" s="45" t="s">
        <v>40</v>
      </c>
      <c r="G33" s="46" t="s">
        <v>106</v>
      </c>
      <c r="H33" s="47">
        <v>4.4340277777777777E-2</v>
      </c>
      <c r="I33" s="47">
        <f t="shared" si="1"/>
        <v>3.414351851851849E-3</v>
      </c>
      <c r="J33" s="49">
        <f t="shared" si="0"/>
        <v>16.91464369616288</v>
      </c>
      <c r="K33" s="38"/>
      <c r="L33" s="42"/>
    </row>
    <row r="34" spans="1:12" s="35" customFormat="1" ht="18.600000000000001" customHeight="1">
      <c r="A34" s="42">
        <v>12</v>
      </c>
      <c r="B34" s="38">
        <v>261</v>
      </c>
      <c r="C34" s="42">
        <v>10094392906</v>
      </c>
      <c r="D34" s="43" t="s">
        <v>186</v>
      </c>
      <c r="E34" s="44"/>
      <c r="F34" s="45" t="s">
        <v>29</v>
      </c>
      <c r="G34" s="46" t="s">
        <v>146</v>
      </c>
      <c r="H34" s="47">
        <v>4.4641203703703704E-2</v>
      </c>
      <c r="I34" s="47">
        <f t="shared" si="1"/>
        <v>3.7152777777777757E-3</v>
      </c>
      <c r="J34" s="49">
        <f t="shared" si="0"/>
        <v>16.800622245268343</v>
      </c>
      <c r="K34" s="38"/>
      <c r="L34" s="42"/>
    </row>
    <row r="35" spans="1:12" s="35" customFormat="1" ht="18.600000000000001" customHeight="1">
      <c r="A35" s="42">
        <v>13</v>
      </c>
      <c r="B35" s="38">
        <v>285</v>
      </c>
      <c r="C35" s="42">
        <v>10092659131</v>
      </c>
      <c r="D35" s="43" t="s">
        <v>187</v>
      </c>
      <c r="E35" s="44"/>
      <c r="F35" s="45" t="s">
        <v>29</v>
      </c>
      <c r="G35" s="46" t="s">
        <v>79</v>
      </c>
      <c r="H35" s="47">
        <v>4.4756944444444446E-2</v>
      </c>
      <c r="I35" s="47">
        <f t="shared" si="1"/>
        <v>3.8310185185185183E-3</v>
      </c>
      <c r="J35" s="49">
        <f t="shared" si="0"/>
        <v>16.757176105508144</v>
      </c>
      <c r="K35" s="38"/>
      <c r="L35" s="42"/>
    </row>
    <row r="36" spans="1:12" s="35" customFormat="1" ht="18.600000000000001" customHeight="1">
      <c r="A36" s="42">
        <v>14</v>
      </c>
      <c r="B36" s="38">
        <v>264</v>
      </c>
      <c r="C36" s="42">
        <v>10118152953</v>
      </c>
      <c r="D36" s="43" t="s">
        <v>188</v>
      </c>
      <c r="E36" s="44"/>
      <c r="F36" s="45" t="s">
        <v>40</v>
      </c>
      <c r="G36" s="46" t="s">
        <v>106</v>
      </c>
      <c r="H36" s="47">
        <v>4.4930555555555557E-2</v>
      </c>
      <c r="I36" s="47">
        <f t="shared" si="1"/>
        <v>4.0046296296296288E-3</v>
      </c>
      <c r="J36" s="49">
        <f t="shared" si="0"/>
        <v>16.69242658423493</v>
      </c>
      <c r="K36" s="38"/>
      <c r="L36" s="42"/>
    </row>
    <row r="37" spans="1:12" s="35" customFormat="1" ht="18.600000000000001" customHeight="1">
      <c r="A37" s="42">
        <v>15</v>
      </c>
      <c r="B37" s="38">
        <v>253</v>
      </c>
      <c r="C37" s="42">
        <v>10091527362</v>
      </c>
      <c r="D37" s="43" t="s">
        <v>104</v>
      </c>
      <c r="E37" s="44"/>
      <c r="F37" s="45" t="s">
        <v>29</v>
      </c>
      <c r="G37" s="46" t="s">
        <v>45</v>
      </c>
      <c r="H37" s="47">
        <v>4.5162037037037035E-2</v>
      </c>
      <c r="I37" s="47">
        <f t="shared" si="1"/>
        <v>4.2361111111111072E-3</v>
      </c>
      <c r="J37" s="49">
        <f t="shared" si="0"/>
        <v>16.606868272680675</v>
      </c>
      <c r="K37" s="38"/>
      <c r="L37" s="42"/>
    </row>
    <row r="38" spans="1:12" s="35" customFormat="1" ht="18.600000000000001" customHeight="1">
      <c r="A38" s="42">
        <v>16</v>
      </c>
      <c r="B38" s="38">
        <v>289</v>
      </c>
      <c r="C38" s="42">
        <v>10091624160</v>
      </c>
      <c r="D38" s="43" t="s">
        <v>189</v>
      </c>
      <c r="E38" s="44"/>
      <c r="F38" s="45" t="s">
        <v>29</v>
      </c>
      <c r="G38" s="46" t="s">
        <v>190</v>
      </c>
      <c r="H38" s="47">
        <v>4.5370370370370366E-2</v>
      </c>
      <c r="I38" s="47">
        <f t="shared" si="1"/>
        <v>4.4444444444444384E-3</v>
      </c>
      <c r="J38" s="49">
        <f t="shared" ref="J38:J52" si="2">$J$19/((H38*24))</f>
        <v>16.530612244897959</v>
      </c>
      <c r="K38" s="38"/>
      <c r="L38" s="42"/>
    </row>
    <row r="39" spans="1:12" s="35" customFormat="1" ht="18.600000000000001" customHeight="1">
      <c r="A39" s="42">
        <v>17</v>
      </c>
      <c r="B39" s="38">
        <v>270</v>
      </c>
      <c r="C39" s="42">
        <v>10092632556</v>
      </c>
      <c r="D39" s="43" t="s">
        <v>108</v>
      </c>
      <c r="E39" s="44"/>
      <c r="F39" s="45" t="s">
        <v>29</v>
      </c>
      <c r="G39" s="46" t="s">
        <v>34</v>
      </c>
      <c r="H39" s="47">
        <v>4.5416666666666668E-2</v>
      </c>
      <c r="I39" s="47">
        <f t="shared" si="1"/>
        <v>4.4907407407407396E-3</v>
      </c>
      <c r="J39" s="49">
        <f t="shared" si="2"/>
        <v>16.513761467889907</v>
      </c>
      <c r="K39" s="38"/>
      <c r="L39" s="42"/>
    </row>
    <row r="40" spans="1:12" s="35" customFormat="1" ht="18.600000000000001" customHeight="1">
      <c r="A40" s="42">
        <v>18</v>
      </c>
      <c r="B40" s="38">
        <v>260</v>
      </c>
      <c r="C40" s="42">
        <v>10059364889</v>
      </c>
      <c r="D40" s="43" t="s">
        <v>191</v>
      </c>
      <c r="E40" s="44"/>
      <c r="F40" s="45" t="s">
        <v>29</v>
      </c>
      <c r="G40" s="46" t="s">
        <v>22</v>
      </c>
      <c r="H40" s="47">
        <v>4.5474537037037042E-2</v>
      </c>
      <c r="I40" s="47">
        <f t="shared" si="1"/>
        <v>4.5486111111111144E-3</v>
      </c>
      <c r="J40" s="49">
        <f t="shared" si="2"/>
        <v>16.492746245864087</v>
      </c>
      <c r="K40" s="38"/>
      <c r="L40" s="42"/>
    </row>
    <row r="41" spans="1:12" s="35" customFormat="1" ht="18.600000000000001" customHeight="1">
      <c r="A41" s="42">
        <v>19</v>
      </c>
      <c r="B41" s="38">
        <v>259</v>
      </c>
      <c r="C41" s="42">
        <v>10080035892</v>
      </c>
      <c r="D41" s="43" t="s">
        <v>192</v>
      </c>
      <c r="E41" s="44"/>
      <c r="F41" s="45" t="s">
        <v>29</v>
      </c>
      <c r="G41" s="46" t="s">
        <v>101</v>
      </c>
      <c r="H41" s="47">
        <v>4.5706018518518521E-2</v>
      </c>
      <c r="I41" s="47">
        <f t="shared" si="1"/>
        <v>4.7800925925925927E-3</v>
      </c>
      <c r="J41" s="49">
        <f t="shared" si="2"/>
        <v>16.409217523423649</v>
      </c>
      <c r="K41" s="38"/>
      <c r="L41" s="42"/>
    </row>
    <row r="42" spans="1:12" s="35" customFormat="1" ht="18.600000000000001" customHeight="1">
      <c r="A42" s="42">
        <v>20</v>
      </c>
      <c r="B42" s="38">
        <v>265</v>
      </c>
      <c r="C42" s="42">
        <v>10093463524</v>
      </c>
      <c r="D42" s="43" t="s">
        <v>193</v>
      </c>
      <c r="E42" s="44"/>
      <c r="F42" s="45" t="s">
        <v>29</v>
      </c>
      <c r="G42" s="46" t="s">
        <v>101</v>
      </c>
      <c r="H42" s="47">
        <v>4.5775462962962969E-2</v>
      </c>
      <c r="I42" s="47">
        <f t="shared" si="1"/>
        <v>4.8495370370370411E-3</v>
      </c>
      <c r="J42" s="49">
        <f t="shared" si="2"/>
        <v>16.384323640960808</v>
      </c>
      <c r="K42" s="38"/>
      <c r="L42" s="42"/>
    </row>
    <row r="43" spans="1:12" s="35" customFormat="1" ht="18.600000000000001" customHeight="1">
      <c r="A43" s="42">
        <v>21</v>
      </c>
      <c r="B43" s="38">
        <v>273</v>
      </c>
      <c r="C43" s="42">
        <v>10105987638</v>
      </c>
      <c r="D43" s="43" t="s">
        <v>194</v>
      </c>
      <c r="E43" s="44"/>
      <c r="F43" s="45" t="s">
        <v>20</v>
      </c>
      <c r="G43" s="46" t="s">
        <v>50</v>
      </c>
      <c r="H43" s="47">
        <v>4.6295999999999997E-2</v>
      </c>
      <c r="I43" s="47">
        <f t="shared" si="1"/>
        <v>5.3700740740740688E-3</v>
      </c>
      <c r="J43" s="49">
        <f t="shared" si="2"/>
        <v>16.20010368066356</v>
      </c>
      <c r="K43" s="38"/>
      <c r="L43" s="42"/>
    </row>
    <row r="44" spans="1:12" s="35" customFormat="1" ht="18.600000000000001" customHeight="1">
      <c r="A44" s="42">
        <v>22</v>
      </c>
      <c r="B44" s="38">
        <v>278</v>
      </c>
      <c r="C44" s="42">
        <v>10113102081</v>
      </c>
      <c r="D44" s="43" t="s">
        <v>195</v>
      </c>
      <c r="E44" s="44"/>
      <c r="F44" s="45" t="s">
        <v>29</v>
      </c>
      <c r="G44" s="46" t="s">
        <v>190</v>
      </c>
      <c r="H44" s="47">
        <v>4.6516203703703705E-2</v>
      </c>
      <c r="I44" s="47">
        <f t="shared" si="1"/>
        <v>5.5902777777777773E-3</v>
      </c>
      <c r="J44" s="49">
        <f t="shared" si="2"/>
        <v>16.123413784523514</v>
      </c>
      <c r="K44" s="38"/>
      <c r="L44" s="42"/>
    </row>
    <row r="45" spans="1:12" s="35" customFormat="1" ht="18.600000000000001" customHeight="1">
      <c r="A45" s="42">
        <v>23</v>
      </c>
      <c r="B45" s="38">
        <v>281</v>
      </c>
      <c r="C45" s="42">
        <v>10096569342</v>
      </c>
      <c r="D45" s="43" t="s">
        <v>196</v>
      </c>
      <c r="E45" s="44"/>
      <c r="F45" s="45" t="s">
        <v>40</v>
      </c>
      <c r="G45" s="46" t="s">
        <v>41</v>
      </c>
      <c r="H45" s="47">
        <v>4.6585648148148147E-2</v>
      </c>
      <c r="I45" s="47">
        <f t="shared" si="1"/>
        <v>5.6597222222222188E-3</v>
      </c>
      <c r="J45" s="49">
        <f t="shared" si="2"/>
        <v>16.099378881987576</v>
      </c>
      <c r="K45" s="38"/>
      <c r="L45" s="42"/>
    </row>
    <row r="46" spans="1:12" s="35" customFormat="1" ht="18.600000000000001" customHeight="1">
      <c r="A46" s="42">
        <v>24</v>
      </c>
      <c r="B46" s="38">
        <v>291</v>
      </c>
      <c r="C46" s="42">
        <v>10140376360</v>
      </c>
      <c r="D46" s="43" t="s">
        <v>197</v>
      </c>
      <c r="E46" s="44"/>
      <c r="F46" s="45" t="s">
        <v>40</v>
      </c>
      <c r="G46" s="46" t="s">
        <v>79</v>
      </c>
      <c r="H46" s="47">
        <v>4.6597222222222227E-2</v>
      </c>
      <c r="I46" s="47">
        <f t="shared" si="1"/>
        <v>5.6712962962962993E-3</v>
      </c>
      <c r="J46" s="49">
        <f t="shared" si="2"/>
        <v>16.095380029806257</v>
      </c>
      <c r="K46" s="38"/>
      <c r="L46" s="42"/>
    </row>
    <row r="47" spans="1:12" s="35" customFormat="1" ht="18.600000000000001" customHeight="1">
      <c r="A47" s="42">
        <v>25</v>
      </c>
      <c r="B47" s="38">
        <v>274</v>
      </c>
      <c r="C47" s="42">
        <v>10093564867</v>
      </c>
      <c r="D47" s="43" t="s">
        <v>198</v>
      </c>
      <c r="E47" s="44"/>
      <c r="F47" s="45" t="s">
        <v>29</v>
      </c>
      <c r="G47" s="46" t="s">
        <v>45</v>
      </c>
      <c r="H47" s="47">
        <v>4.7557870370370368E-2</v>
      </c>
      <c r="I47" s="47">
        <f t="shared" si="1"/>
        <v>6.6319444444444403E-3</v>
      </c>
      <c r="J47" s="49">
        <f t="shared" si="2"/>
        <v>15.770260403991241</v>
      </c>
      <c r="K47" s="38"/>
      <c r="L47" s="42"/>
    </row>
    <row r="48" spans="1:12" s="35" customFormat="1" ht="18.600000000000001" customHeight="1">
      <c r="A48" s="42">
        <v>26</v>
      </c>
      <c r="B48" s="38">
        <v>283</v>
      </c>
      <c r="C48" s="42">
        <v>10120790444</v>
      </c>
      <c r="D48" s="43" t="s">
        <v>199</v>
      </c>
      <c r="E48" s="44"/>
      <c r="F48" s="45" t="s">
        <v>40</v>
      </c>
      <c r="G48" s="46" t="s">
        <v>169</v>
      </c>
      <c r="H48" s="47">
        <v>4.7662037037037037E-2</v>
      </c>
      <c r="I48" s="47">
        <f t="shared" si="1"/>
        <v>6.7361111111111094E-3</v>
      </c>
      <c r="J48" s="49">
        <f t="shared" si="2"/>
        <v>15.735794074793588</v>
      </c>
      <c r="K48" s="38"/>
      <c r="L48" s="42"/>
    </row>
    <row r="49" spans="1:12" s="35" customFormat="1" ht="18.600000000000001" customHeight="1">
      <c r="A49" s="42">
        <v>27</v>
      </c>
      <c r="B49" s="38">
        <v>290</v>
      </c>
      <c r="C49" s="42">
        <v>10092215658</v>
      </c>
      <c r="D49" s="43" t="s">
        <v>200</v>
      </c>
      <c r="E49" s="44"/>
      <c r="F49" s="45" t="s">
        <v>29</v>
      </c>
      <c r="G49" s="46" t="s">
        <v>79</v>
      </c>
      <c r="H49" s="47">
        <v>4.7731481481481486E-2</v>
      </c>
      <c r="I49" s="47">
        <f t="shared" si="1"/>
        <v>6.8055555555555577E-3</v>
      </c>
      <c r="J49" s="49">
        <f t="shared" si="2"/>
        <v>15.712900096993209</v>
      </c>
      <c r="K49" s="38"/>
      <c r="L49" s="42"/>
    </row>
    <row r="50" spans="1:12" s="35" customFormat="1" ht="18.600000000000001" customHeight="1">
      <c r="A50" s="42">
        <v>28</v>
      </c>
      <c r="B50" s="38">
        <v>284</v>
      </c>
      <c r="C50" s="42">
        <v>10104083610</v>
      </c>
      <c r="D50" s="43" t="s">
        <v>201</v>
      </c>
      <c r="E50" s="44"/>
      <c r="F50" s="45" t="s">
        <v>40</v>
      </c>
      <c r="G50" s="46" t="s">
        <v>45</v>
      </c>
      <c r="H50" s="47">
        <v>4.7858796296296295E-2</v>
      </c>
      <c r="I50" s="47">
        <f t="shared" si="1"/>
        <v>6.932870370370367E-3</v>
      </c>
      <c r="J50" s="49">
        <f t="shared" si="2"/>
        <v>15.671100362756954</v>
      </c>
      <c r="K50" s="38"/>
      <c r="L50" s="42"/>
    </row>
    <row r="51" spans="1:12" s="35" customFormat="1" ht="18.600000000000001" customHeight="1">
      <c r="A51" s="42">
        <v>29</v>
      </c>
      <c r="B51" s="38">
        <v>275</v>
      </c>
      <c r="C51" s="42">
        <v>10091633869</v>
      </c>
      <c r="D51" s="43" t="s">
        <v>202</v>
      </c>
      <c r="E51" s="44"/>
      <c r="F51" s="45" t="s">
        <v>29</v>
      </c>
      <c r="G51" s="46" t="s">
        <v>41</v>
      </c>
      <c r="H51" s="47">
        <v>4.8356481481481479E-2</v>
      </c>
      <c r="I51" s="47">
        <f t="shared" si="1"/>
        <v>7.4305555555555514E-3</v>
      </c>
      <c r="J51" s="49">
        <f t="shared" si="2"/>
        <v>15.509813307802776</v>
      </c>
      <c r="K51" s="38"/>
      <c r="L51" s="42"/>
    </row>
    <row r="52" spans="1:12" s="35" customFormat="1" ht="18.600000000000001" customHeight="1">
      <c r="A52" s="42">
        <v>30</v>
      </c>
      <c r="B52" s="38">
        <v>267</v>
      </c>
      <c r="C52" s="42">
        <v>10093908108</v>
      </c>
      <c r="D52" s="43" t="s">
        <v>203</v>
      </c>
      <c r="E52" s="44"/>
      <c r="F52" s="45" t="s">
        <v>29</v>
      </c>
      <c r="G52" s="46" t="s">
        <v>34</v>
      </c>
      <c r="H52" s="47">
        <v>4.8692129629629627E-2</v>
      </c>
      <c r="I52" s="47">
        <f t="shared" si="1"/>
        <v>7.7662037037036988E-3</v>
      </c>
      <c r="J52" s="49">
        <f t="shared" si="2"/>
        <v>15.402899928690278</v>
      </c>
      <c r="K52" s="38"/>
      <c r="L52" s="42"/>
    </row>
    <row r="53" spans="1:12" s="35" customFormat="1" ht="18.600000000000001" customHeight="1">
      <c r="A53" s="42">
        <v>31</v>
      </c>
      <c r="B53" s="38">
        <v>288</v>
      </c>
      <c r="C53" s="42">
        <v>10093555369</v>
      </c>
      <c r="D53" s="43" t="s">
        <v>204</v>
      </c>
      <c r="E53" s="44"/>
      <c r="F53" s="45" t="s">
        <v>40</v>
      </c>
      <c r="G53" s="46" t="s">
        <v>41</v>
      </c>
      <c r="H53" s="47"/>
      <c r="I53" s="48"/>
      <c r="J53" s="49"/>
      <c r="K53" s="38"/>
      <c r="L53" s="42" t="s">
        <v>160</v>
      </c>
    </row>
    <row r="54" spans="1:12" s="35" customFormat="1" ht="18.600000000000001" customHeight="1">
      <c r="A54" s="42">
        <v>32</v>
      </c>
      <c r="B54" s="38">
        <v>286</v>
      </c>
      <c r="C54" s="42">
        <v>10104596801</v>
      </c>
      <c r="D54" s="43" t="s">
        <v>205</v>
      </c>
      <c r="E54" s="44"/>
      <c r="F54" s="45" t="s">
        <v>46</v>
      </c>
      <c r="G54" s="46" t="s">
        <v>69</v>
      </c>
      <c r="H54" s="47"/>
      <c r="I54" s="48"/>
      <c r="J54" s="49"/>
      <c r="K54" s="38"/>
      <c r="L54" s="42" t="s">
        <v>160</v>
      </c>
    </row>
    <row r="55" spans="1:12" s="35" customFormat="1" ht="18.600000000000001" customHeight="1">
      <c r="A55" s="42">
        <v>33</v>
      </c>
      <c r="B55" s="38">
        <v>257</v>
      </c>
      <c r="C55" s="42">
        <v>10092633667</v>
      </c>
      <c r="D55" s="43" t="s">
        <v>109</v>
      </c>
      <c r="E55" s="44"/>
      <c r="F55" s="45" t="s">
        <v>29</v>
      </c>
      <c r="G55" s="46" t="s">
        <v>34</v>
      </c>
      <c r="H55" s="47"/>
      <c r="I55" s="48"/>
      <c r="J55" s="49"/>
      <c r="K55" s="38"/>
      <c r="L55" s="42" t="s">
        <v>160</v>
      </c>
    </row>
    <row r="56" spans="1:12" s="35" customFormat="1" ht="18.600000000000001" customHeight="1">
      <c r="A56" s="42">
        <v>34</v>
      </c>
      <c r="B56" s="38">
        <v>272</v>
      </c>
      <c r="C56" s="42">
        <v>10095191336</v>
      </c>
      <c r="D56" s="43" t="s">
        <v>206</v>
      </c>
      <c r="E56" s="44"/>
      <c r="F56" s="45" t="s">
        <v>40</v>
      </c>
      <c r="G56" s="46" t="s">
        <v>22</v>
      </c>
      <c r="H56" s="47"/>
      <c r="I56" s="48"/>
      <c r="J56" s="49"/>
      <c r="K56" s="38"/>
      <c r="L56" s="42" t="s">
        <v>160</v>
      </c>
    </row>
    <row r="57" spans="1:12" s="35" customFormat="1" ht="18.600000000000001" customHeight="1">
      <c r="A57" s="42">
        <v>35</v>
      </c>
      <c r="B57" s="38">
        <v>271</v>
      </c>
      <c r="C57" s="42">
        <v>10114989945</v>
      </c>
      <c r="D57" s="43" t="s">
        <v>207</v>
      </c>
      <c r="E57" s="44"/>
      <c r="F57" s="45" t="s">
        <v>40</v>
      </c>
      <c r="G57" s="46" t="s">
        <v>101</v>
      </c>
      <c r="H57" s="47"/>
      <c r="I57" s="48"/>
      <c r="J57" s="49"/>
      <c r="K57" s="38"/>
      <c r="L57" s="42" t="s">
        <v>113</v>
      </c>
    </row>
    <row r="58" spans="1:12" s="35" customFormat="1" ht="18.600000000000001" customHeight="1">
      <c r="A58" s="42">
        <v>36</v>
      </c>
      <c r="B58" s="38">
        <v>266</v>
      </c>
      <c r="C58" s="42">
        <v>10092398241</v>
      </c>
      <c r="D58" s="43" t="s">
        <v>208</v>
      </c>
      <c r="E58" s="44"/>
      <c r="F58" s="45" t="s">
        <v>40</v>
      </c>
      <c r="G58" s="46" t="s">
        <v>106</v>
      </c>
      <c r="H58" s="47"/>
      <c r="I58" s="48"/>
      <c r="J58" s="49"/>
      <c r="K58" s="38"/>
      <c r="L58" s="42" t="s">
        <v>113</v>
      </c>
    </row>
    <row r="59" spans="1:12" s="35" customFormat="1" ht="18.600000000000001" customHeight="1">
      <c r="A59" s="42">
        <v>37</v>
      </c>
      <c r="B59" s="38">
        <v>292</v>
      </c>
      <c r="C59" s="42">
        <v>10130736025</v>
      </c>
      <c r="D59" s="43" t="s">
        <v>209</v>
      </c>
      <c r="E59" s="44"/>
      <c r="F59" s="45" t="s">
        <v>40</v>
      </c>
      <c r="G59" s="46" t="s">
        <v>79</v>
      </c>
      <c r="H59" s="47"/>
      <c r="I59" s="48"/>
      <c r="J59" s="49"/>
      <c r="K59" s="38"/>
      <c r="L59" s="42" t="s">
        <v>113</v>
      </c>
    </row>
    <row r="60" spans="1:12" s="35" customFormat="1" ht="18.600000000000001" customHeight="1">
      <c r="A60" s="42">
        <v>38</v>
      </c>
      <c r="B60" s="38">
        <v>276</v>
      </c>
      <c r="C60" s="42">
        <v>10112132990</v>
      </c>
      <c r="D60" s="43" t="s">
        <v>210</v>
      </c>
      <c r="E60" s="44"/>
      <c r="F60" s="45" t="s">
        <v>40</v>
      </c>
      <c r="G60" s="46" t="s">
        <v>74</v>
      </c>
      <c r="H60" s="47"/>
      <c r="I60" s="48"/>
      <c r="J60" s="49"/>
      <c r="K60" s="38"/>
      <c r="L60" s="42" t="s">
        <v>113</v>
      </c>
    </row>
    <row r="61" spans="1:12" s="35" customFormat="1" ht="18.600000000000001" customHeight="1">
      <c r="A61" s="42">
        <v>39</v>
      </c>
      <c r="B61" s="38">
        <v>287</v>
      </c>
      <c r="C61" s="42">
        <v>10092420772</v>
      </c>
      <c r="D61" s="43" t="s">
        <v>211</v>
      </c>
      <c r="E61" s="44"/>
      <c r="F61" s="45" t="s">
        <v>40</v>
      </c>
      <c r="G61" s="46" t="s">
        <v>106</v>
      </c>
      <c r="H61" s="47"/>
      <c r="I61" s="48"/>
      <c r="J61" s="49"/>
      <c r="K61" s="38"/>
      <c r="L61" s="42" t="s">
        <v>113</v>
      </c>
    </row>
    <row r="62" spans="1:12" s="35" customFormat="1" ht="18.600000000000001" customHeight="1">
      <c r="A62" s="42" t="s">
        <v>111</v>
      </c>
      <c r="B62" s="38">
        <v>263</v>
      </c>
      <c r="C62" s="42">
        <v>10083324394</v>
      </c>
      <c r="D62" s="43" t="s">
        <v>99</v>
      </c>
      <c r="E62" s="44"/>
      <c r="F62" s="45" t="s">
        <v>29</v>
      </c>
      <c r="G62" s="46" t="s">
        <v>41</v>
      </c>
      <c r="H62" s="47"/>
      <c r="I62" s="48"/>
      <c r="J62" s="49"/>
      <c r="K62" s="38"/>
      <c r="L62" s="42"/>
    </row>
    <row r="63" spans="1:12" s="35" customFormat="1" ht="18.600000000000001" customHeight="1">
      <c r="A63" s="42" t="s">
        <v>111</v>
      </c>
      <c r="B63" s="38">
        <v>277</v>
      </c>
      <c r="C63" s="42">
        <v>10096569140</v>
      </c>
      <c r="D63" s="43" t="s">
        <v>212</v>
      </c>
      <c r="E63" s="44"/>
      <c r="F63" s="45" t="s">
        <v>40</v>
      </c>
      <c r="G63" s="46" t="s">
        <v>69</v>
      </c>
      <c r="H63" s="47"/>
      <c r="I63" s="48"/>
      <c r="J63" s="49"/>
      <c r="K63" s="38"/>
      <c r="L63" s="42"/>
    </row>
    <row r="64" spans="1:12" s="35" customFormat="1" ht="18.600000000000001" customHeight="1">
      <c r="A64" s="42" t="s">
        <v>158</v>
      </c>
      <c r="B64" s="38">
        <v>280</v>
      </c>
      <c r="C64" s="42">
        <v>10114985295</v>
      </c>
      <c r="D64" s="43" t="s">
        <v>213</v>
      </c>
      <c r="E64" s="44"/>
      <c r="F64" s="45" t="s">
        <v>29</v>
      </c>
      <c r="G64" s="46" t="s">
        <v>69</v>
      </c>
      <c r="H64" s="47"/>
      <c r="I64" s="48"/>
      <c r="J64" s="49"/>
      <c r="K64" s="38"/>
      <c r="L64" s="42"/>
    </row>
    <row r="65" spans="1:12" s="35" customFormat="1" ht="18.600000000000001" customHeight="1">
      <c r="A65" s="42" t="s">
        <v>158</v>
      </c>
      <c r="B65" s="38">
        <v>282</v>
      </c>
      <c r="C65" s="42">
        <v>10118420816</v>
      </c>
      <c r="D65" s="43" t="s">
        <v>214</v>
      </c>
      <c r="E65" s="44"/>
      <c r="F65" s="45" t="s">
        <v>40</v>
      </c>
      <c r="G65" s="46" t="s">
        <v>169</v>
      </c>
      <c r="H65" s="47"/>
      <c r="I65" s="48"/>
      <c r="J65" s="49"/>
      <c r="K65" s="38"/>
      <c r="L65" s="42"/>
    </row>
    <row r="66" spans="1:12" s="33" customFormat="1" ht="12.6" customHeight="1">
      <c r="A66" s="26"/>
      <c r="B66" s="27"/>
      <c r="C66" s="26"/>
      <c r="D66" s="28"/>
      <c r="E66" s="29"/>
      <c r="F66" s="30"/>
      <c r="G66" s="31"/>
      <c r="H66" s="32"/>
      <c r="I66" s="32"/>
      <c r="J66" s="34"/>
      <c r="K66" s="27"/>
      <c r="L66" s="26"/>
    </row>
    <row r="67" spans="1:12" ht="14.4">
      <c r="A67" s="54" t="s">
        <v>55</v>
      </c>
      <c r="B67" s="54"/>
      <c r="C67" s="54"/>
      <c r="D67" s="54"/>
      <c r="E67" s="54"/>
      <c r="F67" s="54"/>
      <c r="G67" s="54" t="s">
        <v>4</v>
      </c>
      <c r="H67" s="54"/>
      <c r="I67" s="54"/>
      <c r="J67" s="54"/>
      <c r="K67" s="54"/>
      <c r="L67" s="54"/>
    </row>
    <row r="68" spans="1:12" s="35" customFormat="1">
      <c r="C68" s="36"/>
      <c r="G68" s="37" t="s">
        <v>30</v>
      </c>
      <c r="H68" s="38">
        <v>13</v>
      </c>
      <c r="J68" s="39"/>
      <c r="K68" s="39" t="s">
        <v>28</v>
      </c>
      <c r="L68" s="37">
        <f>COUNTIF(F23:F65,"ЗМС")</f>
        <v>0</v>
      </c>
    </row>
    <row r="69" spans="1:12" s="35" customFormat="1">
      <c r="C69" s="40"/>
      <c r="G69" s="36" t="s">
        <v>23</v>
      </c>
      <c r="H69" s="38">
        <f>H70+H74</f>
        <v>43</v>
      </c>
      <c r="I69" s="41"/>
      <c r="J69" s="39"/>
      <c r="K69" s="39" t="s">
        <v>17</v>
      </c>
      <c r="L69" s="37">
        <f>COUNTIF(F23:F65,"МСМК")</f>
        <v>0</v>
      </c>
    </row>
    <row r="70" spans="1:12" s="35" customFormat="1">
      <c r="C70" s="37"/>
      <c r="G70" s="36" t="s">
        <v>24</v>
      </c>
      <c r="H70" s="38">
        <f>H71+H72+H73</f>
        <v>41</v>
      </c>
      <c r="I70" s="41"/>
      <c r="J70" s="39"/>
      <c r="K70" s="39" t="s">
        <v>20</v>
      </c>
      <c r="L70" s="37">
        <f>COUNTIF(F23:F65,"МС")</f>
        <v>2</v>
      </c>
    </row>
    <row r="71" spans="1:12" s="35" customFormat="1">
      <c r="C71" s="37"/>
      <c r="G71" s="36" t="s">
        <v>25</v>
      </c>
      <c r="H71" s="38">
        <f>COUNT(A23:A65)</f>
        <v>39</v>
      </c>
      <c r="I71" s="41"/>
      <c r="J71" s="39"/>
      <c r="K71" s="39" t="s">
        <v>29</v>
      </c>
      <c r="L71" s="37">
        <f>COUNTIF(F23:F65,"КМС")</f>
        <v>25</v>
      </c>
    </row>
    <row r="72" spans="1:12" s="35" customFormat="1">
      <c r="C72" s="37"/>
      <c r="G72" s="36" t="s">
        <v>26</v>
      </c>
      <c r="H72" s="38">
        <f>COUNTIF(A23:A65,"НФ")</f>
        <v>2</v>
      </c>
      <c r="I72" s="41"/>
      <c r="J72" s="39"/>
      <c r="K72" s="39" t="s">
        <v>40</v>
      </c>
      <c r="L72" s="37">
        <f>COUNTIF(F23:F65,"1 СР")</f>
        <v>15</v>
      </c>
    </row>
    <row r="73" spans="1:12" s="35" customFormat="1">
      <c r="G73" s="36" t="s">
        <v>31</v>
      </c>
      <c r="H73" s="38">
        <f>COUNTIF(A23:A65,"ДСКВ")</f>
        <v>0</v>
      </c>
      <c r="I73" s="41"/>
      <c r="J73" s="39"/>
      <c r="K73" s="39" t="s">
        <v>46</v>
      </c>
      <c r="L73" s="37">
        <f>COUNTIF(F23:F65,"2 СР")</f>
        <v>1</v>
      </c>
    </row>
    <row r="74" spans="1:12" s="35" customFormat="1">
      <c r="G74" s="36" t="s">
        <v>27</v>
      </c>
      <c r="H74" s="38">
        <f>COUNTIF(A23:A65,"НС")</f>
        <v>2</v>
      </c>
      <c r="I74" s="41"/>
      <c r="J74" s="39"/>
      <c r="K74" s="39" t="s">
        <v>48</v>
      </c>
      <c r="L74" s="37">
        <f>COUNTIF(F23:F65,"3 СР")</f>
        <v>0</v>
      </c>
    </row>
    <row r="75" spans="1:12" ht="9.75" customHeight="1"/>
    <row r="76" spans="1:12" ht="15.6">
      <c r="A76" s="57" t="s">
        <v>47</v>
      </c>
      <c r="B76" s="57"/>
      <c r="C76" s="57"/>
      <c r="D76" s="57"/>
      <c r="E76" s="57" t="s">
        <v>9</v>
      </c>
      <c r="F76" s="57"/>
      <c r="G76" s="57"/>
      <c r="H76" s="57"/>
      <c r="I76" s="57" t="s">
        <v>3</v>
      </c>
      <c r="J76" s="57"/>
      <c r="K76" s="57"/>
      <c r="L76" s="57"/>
    </row>
    <row r="77" spans="1:1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1:12">
      <c r="A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>
      <c r="A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>
      <c r="A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1:1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1:12" ht="15.6">
      <c r="A83" s="55" t="str">
        <f>G19</f>
        <v xml:space="preserve">ЮДИНА Л.Н. (ВК, Забайкальский край) </v>
      </c>
      <c r="B83" s="55"/>
      <c r="C83" s="55"/>
      <c r="D83" s="55"/>
      <c r="E83" s="55" t="str">
        <f>G17</f>
        <v xml:space="preserve">БЕСЧАСТНОВ А.А. (ВК, г. Москва) </v>
      </c>
      <c r="F83" s="55"/>
      <c r="G83" s="55"/>
      <c r="H83" s="55"/>
      <c r="I83" s="55" t="str">
        <f>G18</f>
        <v>АФАНАСЬЕВА Е.А. (ВК, Свердловская область</v>
      </c>
      <c r="J83" s="55"/>
      <c r="K83" s="55"/>
      <c r="L83" s="55"/>
    </row>
  </sheetData>
  <mergeCells count="39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F21:F22"/>
    <mergeCell ref="G21:G22"/>
    <mergeCell ref="A81:E81"/>
    <mergeCell ref="F81:L81"/>
    <mergeCell ref="H21:H22"/>
    <mergeCell ref="I21:I22"/>
    <mergeCell ref="J21:J22"/>
    <mergeCell ref="K21:K22"/>
    <mergeCell ref="L21:L22"/>
    <mergeCell ref="A67:F67"/>
    <mergeCell ref="G67:L67"/>
    <mergeCell ref="A76:D76"/>
    <mergeCell ref="E76:H76"/>
    <mergeCell ref="I76:L76"/>
    <mergeCell ref="A77:E77"/>
    <mergeCell ref="F77:L77"/>
    <mergeCell ref="A82:E82"/>
    <mergeCell ref="F82:L82"/>
    <mergeCell ref="A83:D83"/>
    <mergeCell ref="E83:H83"/>
    <mergeCell ref="I83:L83"/>
  </mergeCells>
  <conditionalFormatting sqref="B84:B1048576 B73:B82 B1 B6:B7 B9:B11 B13:B22 B67">
    <cfRule type="duplicateValues" dxfId="9" priority="5"/>
  </conditionalFormatting>
  <conditionalFormatting sqref="B2">
    <cfRule type="duplicateValues" dxfId="8" priority="4"/>
  </conditionalFormatting>
  <conditionalFormatting sqref="B3">
    <cfRule type="duplicateValues" dxfId="7" priority="3"/>
  </conditionalFormatting>
  <conditionalFormatting sqref="B68:B72">
    <cfRule type="duplicateValues" dxfId="6" priority="2"/>
  </conditionalFormatting>
  <conditionalFormatting sqref="B83">
    <cfRule type="duplicateValues" dxfId="5" priority="1"/>
  </conditionalFormatting>
  <pageMargins left="0.2" right="0.2" top="0.25" bottom="0.25" header="0.3" footer="0.3"/>
  <pageSetup paperSize="9" scale="4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35C19-C5CC-437E-AA58-F435FE51AD4C}">
  <sheetPr>
    <tabColor rgb="FFC00000"/>
  </sheetPr>
  <dimension ref="A1:N55"/>
  <sheetViews>
    <sheetView view="pageBreakPreview" topLeftCell="A16" zoomScale="82" zoomScaleNormal="100" zoomScaleSheetLayoutView="82" workbookViewId="0">
      <selection activeCell="G34" sqref="G34"/>
    </sheetView>
  </sheetViews>
  <sheetFormatPr defaultColWidth="9.21875" defaultRowHeight="13.8"/>
  <cols>
    <col min="1" max="1" width="7.77734375" style="1" customWidth="1"/>
    <col min="2" max="2" width="8.33203125" style="25" customWidth="1"/>
    <col min="3" max="3" width="15.44140625" style="25" customWidth="1"/>
    <col min="4" max="4" width="25" style="1" customWidth="1"/>
    <col min="5" max="5" width="11.21875" style="1" customWidth="1"/>
    <col min="6" max="6" width="12.21875" style="1" customWidth="1"/>
    <col min="7" max="7" width="25.21875" style="1" customWidth="1"/>
    <col min="8" max="8" width="13.88671875" style="1" customWidth="1"/>
    <col min="9" max="9" width="13.109375" style="1" customWidth="1"/>
    <col min="10" max="10" width="10.21875" style="4" customWidth="1"/>
    <col min="11" max="11" width="11.88671875" style="1" customWidth="1"/>
    <col min="12" max="12" width="17.44140625" style="1" customWidth="1"/>
    <col min="13" max="16384" width="9.21875" style="1"/>
  </cols>
  <sheetData>
    <row r="1" spans="1:14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5.75" customHeight="1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ht="21">
      <c r="A4" s="61" t="s">
        <v>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s="2" customFormat="1" ht="28.8">
      <c r="A6" s="64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N6" s="8"/>
    </row>
    <row r="7" spans="1:14" s="2" customFormat="1" ht="18" customHeight="1">
      <c r="A7" s="65" t="s">
        <v>14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4" s="2" customFormat="1" ht="4.5" customHeight="1">
      <c r="A8" s="65" t="s">
        <v>52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4" ht="19.5" customHeight="1">
      <c r="A9" s="66" t="s">
        <v>18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4" ht="18" customHeight="1">
      <c r="A10" s="66" t="s">
        <v>221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4" ht="19.5" customHeight="1">
      <c r="A11" s="66" t="s">
        <v>222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4" ht="5.25" customHeight="1">
      <c r="A12" s="65" t="s">
        <v>52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4" s="20" customFormat="1" ht="15.6">
      <c r="A13" s="18" t="s">
        <v>58</v>
      </c>
      <c r="B13" s="24"/>
      <c r="C13" s="24"/>
      <c r="D13" s="19"/>
      <c r="G13" s="10" t="s">
        <v>218</v>
      </c>
      <c r="H13" s="23"/>
      <c r="J13" s="21"/>
      <c r="K13" s="10"/>
      <c r="L13" s="10" t="s">
        <v>162</v>
      </c>
    </row>
    <row r="14" spans="1:14" s="20" customFormat="1" ht="15.6">
      <c r="A14" s="18" t="s">
        <v>161</v>
      </c>
      <c r="B14" s="24"/>
      <c r="C14" s="24"/>
      <c r="D14" s="19"/>
      <c r="G14" s="22"/>
      <c r="J14" s="21"/>
      <c r="K14" s="10"/>
      <c r="L14" s="10" t="s">
        <v>63</v>
      </c>
    </row>
    <row r="15" spans="1:14" ht="14.4">
      <c r="A15" s="63" t="s">
        <v>54</v>
      </c>
      <c r="B15" s="63"/>
      <c r="C15" s="63"/>
      <c r="D15" s="63"/>
      <c r="E15" s="63"/>
      <c r="F15" s="63"/>
      <c r="G15" s="63"/>
      <c r="H15" s="12" t="s">
        <v>1</v>
      </c>
      <c r="I15" s="12"/>
      <c r="J15" s="13"/>
      <c r="K15" s="12"/>
      <c r="L15" s="12"/>
    </row>
    <row r="16" spans="1:14" ht="14.4">
      <c r="A16" s="16"/>
      <c r="B16" s="14"/>
      <c r="C16" s="14"/>
      <c r="D16" s="16"/>
      <c r="E16" s="5"/>
      <c r="F16" s="16"/>
      <c r="G16" s="11"/>
      <c r="H16" s="15" t="s">
        <v>37</v>
      </c>
      <c r="I16" s="5"/>
      <c r="J16" s="9"/>
      <c r="K16" s="5"/>
      <c r="L16" s="17"/>
    </row>
    <row r="17" spans="1:12" ht="14.4">
      <c r="A17" s="16" t="s">
        <v>15</v>
      </c>
      <c r="B17" s="14"/>
      <c r="C17" s="14"/>
      <c r="D17" s="11"/>
      <c r="E17" s="5"/>
      <c r="F17" s="16"/>
      <c r="G17" s="11" t="s">
        <v>44</v>
      </c>
      <c r="H17" s="15" t="s">
        <v>38</v>
      </c>
      <c r="I17" s="5"/>
      <c r="J17" s="9"/>
      <c r="K17" s="5"/>
      <c r="L17" s="11"/>
    </row>
    <row r="18" spans="1:12" ht="14.4">
      <c r="A18" s="16" t="s">
        <v>16</v>
      </c>
      <c r="B18" s="14"/>
      <c r="C18" s="14"/>
      <c r="D18" s="11"/>
      <c r="E18" s="5"/>
      <c r="F18" s="16"/>
      <c r="G18" s="11" t="s">
        <v>66</v>
      </c>
      <c r="H18" s="15" t="s">
        <v>39</v>
      </c>
      <c r="I18" s="5"/>
      <c r="J18" s="9"/>
      <c r="K18" s="5"/>
    </row>
    <row r="19" spans="1:12" ht="15.6">
      <c r="A19" s="16" t="s">
        <v>13</v>
      </c>
      <c r="G19" s="11" t="s">
        <v>51</v>
      </c>
      <c r="H19" s="15" t="s">
        <v>36</v>
      </c>
      <c r="I19" s="5"/>
      <c r="J19" s="17" t="s">
        <v>220</v>
      </c>
      <c r="L19" s="24" t="s">
        <v>219</v>
      </c>
    </row>
    <row r="20" spans="1:12" ht="9.75" customHeight="1"/>
    <row r="21" spans="1:12" s="3" customFormat="1" ht="21" customHeight="1">
      <c r="A21" s="62" t="s">
        <v>5</v>
      </c>
      <c r="B21" s="58" t="s">
        <v>10</v>
      </c>
      <c r="C21" s="58" t="s">
        <v>33</v>
      </c>
      <c r="D21" s="58" t="s">
        <v>2</v>
      </c>
      <c r="E21" s="58" t="s">
        <v>32</v>
      </c>
      <c r="F21" s="58" t="s">
        <v>7</v>
      </c>
      <c r="G21" s="58" t="s">
        <v>11</v>
      </c>
      <c r="H21" s="58" t="s">
        <v>6</v>
      </c>
      <c r="I21" s="58" t="s">
        <v>21</v>
      </c>
      <c r="J21" s="59" t="s">
        <v>19</v>
      </c>
      <c r="K21" s="60" t="s">
        <v>56</v>
      </c>
      <c r="L21" s="60" t="s">
        <v>12</v>
      </c>
    </row>
    <row r="22" spans="1:12" s="3" customFormat="1" ht="13.5" customHeight="1">
      <c r="A22" s="62"/>
      <c r="B22" s="58"/>
      <c r="C22" s="58"/>
      <c r="D22" s="58"/>
      <c r="E22" s="58"/>
      <c r="F22" s="58"/>
      <c r="G22" s="58"/>
      <c r="H22" s="58"/>
      <c r="I22" s="58"/>
      <c r="J22" s="59"/>
      <c r="K22" s="60"/>
      <c r="L22" s="60"/>
    </row>
    <row r="23" spans="1:12" s="35" customFormat="1" ht="18.600000000000001" customHeight="1">
      <c r="A23" s="42">
        <v>1</v>
      </c>
      <c r="B23" s="38">
        <v>182</v>
      </c>
      <c r="C23" s="42">
        <v>10091318814</v>
      </c>
      <c r="D23" s="43" t="s">
        <v>132</v>
      </c>
      <c r="E23" s="44"/>
      <c r="F23" s="45" t="s">
        <v>29</v>
      </c>
      <c r="G23" s="46" t="s">
        <v>69</v>
      </c>
      <c r="H23" s="47">
        <v>4.1273148148148149E-2</v>
      </c>
      <c r="I23" s="47"/>
      <c r="J23" s="49">
        <f>$J$19/((H23*24))</f>
        <v>14.537296690970274</v>
      </c>
      <c r="K23" s="38"/>
      <c r="L23" s="42"/>
    </row>
    <row r="24" spans="1:12" s="35" customFormat="1" ht="18.600000000000001" customHeight="1">
      <c r="A24" s="42">
        <v>2</v>
      </c>
      <c r="B24" s="38">
        <v>180</v>
      </c>
      <c r="C24" s="42">
        <v>10080037209</v>
      </c>
      <c r="D24" s="43" t="s">
        <v>137</v>
      </c>
      <c r="E24" s="44"/>
      <c r="F24" s="45" t="s">
        <v>29</v>
      </c>
      <c r="G24" s="46" t="s">
        <v>101</v>
      </c>
      <c r="H24" s="47">
        <v>4.2881944444444438E-2</v>
      </c>
      <c r="I24" s="47">
        <f>H24-$H$23</f>
        <v>1.6087962962962887E-3</v>
      </c>
      <c r="J24" s="49">
        <f t="shared" ref="J24:J34" si="0">$J$19/((H24*24))</f>
        <v>13.9919028340081</v>
      </c>
      <c r="K24" s="38"/>
      <c r="L24" s="42"/>
    </row>
    <row r="25" spans="1:12" s="35" customFormat="1" ht="18.600000000000001" customHeight="1">
      <c r="A25" s="42">
        <v>3</v>
      </c>
      <c r="B25" s="38">
        <v>186</v>
      </c>
      <c r="C25" s="42">
        <v>10101751465</v>
      </c>
      <c r="D25" s="43" t="s">
        <v>136</v>
      </c>
      <c r="E25" s="44"/>
      <c r="F25" s="45" t="s">
        <v>29</v>
      </c>
      <c r="G25" s="46" t="s">
        <v>101</v>
      </c>
      <c r="H25" s="47">
        <v>4.311342592592593E-2</v>
      </c>
      <c r="I25" s="47">
        <f t="shared" ref="I25:I34" si="1">H25-$H$23</f>
        <v>1.840277777777781E-3</v>
      </c>
      <c r="J25" s="49">
        <f t="shared" si="0"/>
        <v>13.916778523489931</v>
      </c>
      <c r="K25" s="38"/>
      <c r="L25" s="42"/>
    </row>
    <row r="26" spans="1:12" s="35" customFormat="1" ht="18.600000000000001" customHeight="1">
      <c r="A26" s="42">
        <v>4</v>
      </c>
      <c r="B26" s="38">
        <v>183</v>
      </c>
      <c r="C26" s="42">
        <v>10083943275</v>
      </c>
      <c r="D26" s="43" t="s">
        <v>135</v>
      </c>
      <c r="E26" s="44"/>
      <c r="F26" s="45" t="s">
        <v>20</v>
      </c>
      <c r="G26" s="46" t="s">
        <v>69</v>
      </c>
      <c r="H26" s="47">
        <v>4.3761574074074078E-2</v>
      </c>
      <c r="I26" s="47">
        <f t="shared" si="1"/>
        <v>2.4884259259259287E-3</v>
      </c>
      <c r="J26" s="49">
        <f t="shared" si="0"/>
        <v>13.710658555937583</v>
      </c>
      <c r="K26" s="38"/>
      <c r="L26" s="42"/>
    </row>
    <row r="27" spans="1:12" s="35" customFormat="1" ht="18.600000000000001" customHeight="1">
      <c r="A27" s="42">
        <v>5</v>
      </c>
      <c r="B27" s="38">
        <v>185</v>
      </c>
      <c r="C27" s="42">
        <v>10090420350</v>
      </c>
      <c r="D27" s="43" t="s">
        <v>145</v>
      </c>
      <c r="E27" s="44"/>
      <c r="F27" s="45" t="s">
        <v>29</v>
      </c>
      <c r="G27" s="46" t="s">
        <v>146</v>
      </c>
      <c r="H27" s="47">
        <v>4.5601851851851859E-2</v>
      </c>
      <c r="I27" s="47">
        <f t="shared" si="1"/>
        <v>4.3287037037037096E-3</v>
      </c>
      <c r="J27" s="49">
        <f t="shared" si="0"/>
        <v>13.157360406091369</v>
      </c>
      <c r="K27" s="38"/>
      <c r="L27" s="42"/>
    </row>
    <row r="28" spans="1:12" s="35" customFormat="1" ht="18.600000000000001" customHeight="1">
      <c r="A28" s="42">
        <v>6</v>
      </c>
      <c r="B28" s="38">
        <v>192</v>
      </c>
      <c r="C28" s="42">
        <v>10106019465</v>
      </c>
      <c r="D28" s="43" t="s">
        <v>149</v>
      </c>
      <c r="E28" s="44"/>
      <c r="F28" s="45" t="s">
        <v>29</v>
      </c>
      <c r="G28" s="46" t="s">
        <v>79</v>
      </c>
      <c r="H28" s="47">
        <v>4.5798611111111109E-2</v>
      </c>
      <c r="I28" s="47">
        <f t="shared" si="1"/>
        <v>4.5254629629629603E-3</v>
      </c>
      <c r="J28" s="49">
        <f t="shared" si="0"/>
        <v>13.100833965125096</v>
      </c>
      <c r="K28" s="38"/>
      <c r="L28" s="42"/>
    </row>
    <row r="29" spans="1:12" s="35" customFormat="1" ht="18.600000000000001" customHeight="1">
      <c r="A29" s="42">
        <v>7</v>
      </c>
      <c r="B29" s="38">
        <v>190</v>
      </c>
      <c r="C29" s="42">
        <v>10130810443</v>
      </c>
      <c r="D29" s="43" t="s">
        <v>147</v>
      </c>
      <c r="E29" s="44"/>
      <c r="F29" s="45" t="s">
        <v>40</v>
      </c>
      <c r="G29" s="46" t="s">
        <v>69</v>
      </c>
      <c r="H29" s="47">
        <v>4.8263888888888884E-2</v>
      </c>
      <c r="I29" s="47">
        <f t="shared" si="1"/>
        <v>6.9907407407407349E-3</v>
      </c>
      <c r="J29" s="49">
        <f t="shared" si="0"/>
        <v>12.431654676258994</v>
      </c>
      <c r="K29" s="38"/>
      <c r="L29" s="42"/>
    </row>
    <row r="30" spans="1:12" s="35" customFormat="1" ht="18.600000000000001" customHeight="1">
      <c r="A30" s="42">
        <v>8</v>
      </c>
      <c r="B30" s="38">
        <v>181</v>
      </c>
      <c r="C30" s="42">
        <v>10100048107</v>
      </c>
      <c r="D30" s="43" t="s">
        <v>155</v>
      </c>
      <c r="E30" s="44"/>
      <c r="F30" s="45" t="s">
        <v>29</v>
      </c>
      <c r="G30" s="46" t="s">
        <v>22</v>
      </c>
      <c r="H30" s="47">
        <v>4.8460648148148149E-2</v>
      </c>
      <c r="I30" s="47">
        <f t="shared" si="1"/>
        <v>7.1874999999999994E-3</v>
      </c>
      <c r="J30" s="49">
        <f t="shared" si="0"/>
        <v>12.381179842369239</v>
      </c>
      <c r="K30" s="38"/>
      <c r="L30" s="42"/>
    </row>
    <row r="31" spans="1:12" s="35" customFormat="1" ht="18.600000000000001" customHeight="1">
      <c r="A31" s="42">
        <v>9</v>
      </c>
      <c r="B31" s="38">
        <v>187</v>
      </c>
      <c r="C31" s="42">
        <v>10128681291</v>
      </c>
      <c r="D31" s="43" t="s">
        <v>142</v>
      </c>
      <c r="E31" s="44"/>
      <c r="F31" s="45" t="s">
        <v>29</v>
      </c>
      <c r="G31" s="46" t="s">
        <v>45</v>
      </c>
      <c r="H31" s="47">
        <v>5.063657407407407E-2</v>
      </c>
      <c r="I31" s="47">
        <f t="shared" si="1"/>
        <v>9.3634259259259209E-3</v>
      </c>
      <c r="J31" s="49">
        <f t="shared" si="0"/>
        <v>11.849142857142859</v>
      </c>
      <c r="K31" s="38"/>
      <c r="L31" s="42"/>
    </row>
    <row r="32" spans="1:12" s="35" customFormat="1" ht="18.600000000000001" customHeight="1">
      <c r="A32" s="42">
        <v>10</v>
      </c>
      <c r="B32" s="38">
        <v>188</v>
      </c>
      <c r="C32" s="42">
        <v>10089791365</v>
      </c>
      <c r="D32" s="43" t="s">
        <v>148</v>
      </c>
      <c r="E32" s="44"/>
      <c r="F32" s="45" t="s">
        <v>29</v>
      </c>
      <c r="G32" s="46" t="s">
        <v>69</v>
      </c>
      <c r="H32" s="47">
        <v>5.0648148148148144E-2</v>
      </c>
      <c r="I32" s="47">
        <f t="shared" si="1"/>
        <v>9.3749999999999944E-3</v>
      </c>
      <c r="J32" s="49">
        <f t="shared" si="0"/>
        <v>11.846435100548447</v>
      </c>
      <c r="K32" s="38"/>
      <c r="L32" s="42"/>
    </row>
    <row r="33" spans="1:12" s="35" customFormat="1" ht="18.600000000000001" customHeight="1">
      <c r="A33" s="42">
        <v>11</v>
      </c>
      <c r="B33" s="38">
        <v>189</v>
      </c>
      <c r="C33" s="42">
        <v>10091855041</v>
      </c>
      <c r="D33" s="43" t="s">
        <v>151</v>
      </c>
      <c r="E33" s="44"/>
      <c r="F33" s="45" t="s">
        <v>40</v>
      </c>
      <c r="G33" s="46" t="s">
        <v>69</v>
      </c>
      <c r="H33" s="47">
        <v>5.1967592592592593E-2</v>
      </c>
      <c r="I33" s="47">
        <f t="shared" si="1"/>
        <v>1.0694444444444444E-2</v>
      </c>
      <c r="J33" s="49">
        <f t="shared" si="0"/>
        <v>11.545657015590201</v>
      </c>
      <c r="K33" s="38"/>
      <c r="L33" s="42"/>
    </row>
    <row r="34" spans="1:12" s="35" customFormat="1" ht="18.600000000000001" customHeight="1">
      <c r="A34" s="42">
        <v>12</v>
      </c>
      <c r="B34" s="38">
        <v>193</v>
      </c>
      <c r="C34" s="42">
        <v>10128262878</v>
      </c>
      <c r="D34" s="43" t="s">
        <v>152</v>
      </c>
      <c r="E34" s="44"/>
      <c r="F34" s="45" t="s">
        <v>40</v>
      </c>
      <c r="G34" s="46" t="s">
        <v>35</v>
      </c>
      <c r="H34" s="47">
        <v>5.4061999999999999E-2</v>
      </c>
      <c r="I34" s="47">
        <f t="shared" si="1"/>
        <v>1.278885185185185E-2</v>
      </c>
      <c r="J34" s="49">
        <f t="shared" si="0"/>
        <v>11.098368539824646</v>
      </c>
      <c r="K34" s="38"/>
      <c r="L34" s="42"/>
    </row>
    <row r="35" spans="1:12" s="35" customFormat="1" ht="18.600000000000001" customHeight="1">
      <c r="A35" s="42" t="s">
        <v>111</v>
      </c>
      <c r="B35" s="38">
        <v>184</v>
      </c>
      <c r="C35" s="42">
        <v>10091964468</v>
      </c>
      <c r="D35" s="43" t="s">
        <v>159</v>
      </c>
      <c r="E35" s="44"/>
      <c r="F35" s="45" t="s">
        <v>29</v>
      </c>
      <c r="G35" s="46" t="s">
        <v>106</v>
      </c>
      <c r="H35" s="47"/>
      <c r="I35" s="48"/>
      <c r="J35" s="49"/>
      <c r="K35" s="38"/>
      <c r="L35" s="42"/>
    </row>
    <row r="36" spans="1:12" s="35" customFormat="1" ht="18.600000000000001" customHeight="1">
      <c r="A36" s="42" t="s">
        <v>111</v>
      </c>
      <c r="B36" s="38">
        <v>194</v>
      </c>
      <c r="C36" s="42">
        <v>10095662592</v>
      </c>
      <c r="D36" s="43" t="s">
        <v>215</v>
      </c>
      <c r="E36" s="44"/>
      <c r="F36" s="45" t="s">
        <v>29</v>
      </c>
      <c r="G36" s="46" t="s">
        <v>146</v>
      </c>
      <c r="H36" s="47"/>
      <c r="I36" s="48"/>
      <c r="J36" s="49"/>
      <c r="K36" s="38"/>
      <c r="L36" s="42"/>
    </row>
    <row r="37" spans="1:12" s="35" customFormat="1" ht="18.600000000000001" customHeight="1">
      <c r="A37" s="42" t="s">
        <v>216</v>
      </c>
      <c r="B37" s="38">
        <v>191</v>
      </c>
      <c r="C37" s="42">
        <v>10089380531</v>
      </c>
      <c r="D37" s="43" t="s">
        <v>153</v>
      </c>
      <c r="E37" s="44"/>
      <c r="F37" s="45" t="s">
        <v>29</v>
      </c>
      <c r="G37" s="46" t="s">
        <v>79</v>
      </c>
      <c r="H37" s="47"/>
      <c r="I37" s="48"/>
      <c r="J37" s="49"/>
      <c r="K37" s="38"/>
      <c r="L37" s="42" t="s">
        <v>217</v>
      </c>
    </row>
    <row r="38" spans="1:12" s="33" customFormat="1" ht="12.6" customHeight="1">
      <c r="A38" s="26"/>
      <c r="B38" s="27"/>
      <c r="C38" s="26"/>
      <c r="D38" s="28"/>
      <c r="E38" s="29"/>
      <c r="F38" s="30"/>
      <c r="G38" s="31"/>
      <c r="H38" s="32"/>
      <c r="I38" s="32"/>
      <c r="J38" s="34"/>
      <c r="K38" s="27"/>
      <c r="L38" s="26"/>
    </row>
    <row r="39" spans="1:12" ht="14.4">
      <c r="A39" s="54" t="s">
        <v>55</v>
      </c>
      <c r="B39" s="54"/>
      <c r="C39" s="54"/>
      <c r="D39" s="54"/>
      <c r="E39" s="54"/>
      <c r="F39" s="54"/>
      <c r="G39" s="54" t="s">
        <v>4</v>
      </c>
      <c r="H39" s="54"/>
      <c r="I39" s="54"/>
      <c r="J39" s="54"/>
      <c r="K39" s="54"/>
      <c r="L39" s="54"/>
    </row>
    <row r="40" spans="1:12" s="35" customFormat="1">
      <c r="C40" s="36"/>
      <c r="G40" s="37" t="s">
        <v>30</v>
      </c>
      <c r="H40" s="38">
        <v>8</v>
      </c>
      <c r="J40" s="39"/>
      <c r="K40" s="39" t="s">
        <v>28</v>
      </c>
      <c r="L40" s="37">
        <f>COUNTIF(F23:F37,"ЗМС")</f>
        <v>0</v>
      </c>
    </row>
    <row r="41" spans="1:12" s="35" customFormat="1">
      <c r="C41" s="40"/>
      <c r="G41" s="36" t="s">
        <v>23</v>
      </c>
      <c r="H41" s="38">
        <f>H42+H46</f>
        <v>15</v>
      </c>
      <c r="I41" s="41"/>
      <c r="J41" s="39"/>
      <c r="K41" s="39" t="s">
        <v>17</v>
      </c>
      <c r="L41" s="37">
        <f>COUNTIF(F23:F37,"МСМК")</f>
        <v>0</v>
      </c>
    </row>
    <row r="42" spans="1:12" s="35" customFormat="1">
      <c r="C42" s="37"/>
      <c r="G42" s="36" t="s">
        <v>24</v>
      </c>
      <c r="H42" s="38">
        <f>H43+H44+H45</f>
        <v>15</v>
      </c>
      <c r="I42" s="41"/>
      <c r="J42" s="39"/>
      <c r="K42" s="39" t="s">
        <v>20</v>
      </c>
      <c r="L42" s="37">
        <f>COUNTIF(F23:F37,"МС")</f>
        <v>1</v>
      </c>
    </row>
    <row r="43" spans="1:12" s="35" customFormat="1">
      <c r="C43" s="37"/>
      <c r="G43" s="36" t="s">
        <v>25</v>
      </c>
      <c r="H43" s="38">
        <f>COUNT(A23:A37)</f>
        <v>12</v>
      </c>
      <c r="I43" s="41"/>
      <c r="J43" s="39"/>
      <c r="K43" s="39" t="s">
        <v>29</v>
      </c>
      <c r="L43" s="37">
        <f>COUNTIF(F23:F37,"КМС")</f>
        <v>11</v>
      </c>
    </row>
    <row r="44" spans="1:12" s="35" customFormat="1">
      <c r="C44" s="37"/>
      <c r="G44" s="36" t="s">
        <v>26</v>
      </c>
      <c r="H44" s="38">
        <f>COUNTIF(A23:A37,"НФ")</f>
        <v>2</v>
      </c>
      <c r="I44" s="41"/>
      <c r="J44" s="39"/>
      <c r="K44" s="39" t="s">
        <v>40</v>
      </c>
      <c r="L44" s="37">
        <f>COUNTIF(F23:F37,"1 СР")</f>
        <v>3</v>
      </c>
    </row>
    <row r="45" spans="1:12" s="35" customFormat="1">
      <c r="G45" s="36" t="s">
        <v>31</v>
      </c>
      <c r="H45" s="38">
        <f>COUNTIF(A23:A37,"ДСКВ")</f>
        <v>1</v>
      </c>
      <c r="I45" s="41"/>
      <c r="J45" s="39"/>
      <c r="K45" s="39" t="s">
        <v>46</v>
      </c>
      <c r="L45" s="37">
        <f>COUNTIF(F23:F37,"2 СР")</f>
        <v>0</v>
      </c>
    </row>
    <row r="46" spans="1:12" s="35" customFormat="1">
      <c r="G46" s="36" t="s">
        <v>27</v>
      </c>
      <c r="H46" s="38">
        <f>COUNTIF(A23:A37,"НС")</f>
        <v>0</v>
      </c>
      <c r="I46" s="41"/>
      <c r="J46" s="39"/>
      <c r="K46" s="39" t="s">
        <v>48</v>
      </c>
      <c r="L46" s="37">
        <f>COUNTIF(F23:F37,"3 СР")</f>
        <v>0</v>
      </c>
    </row>
    <row r="47" spans="1:12" ht="9.75" customHeight="1"/>
    <row r="48" spans="1:12" ht="15.6">
      <c r="A48" s="57" t="s">
        <v>47</v>
      </c>
      <c r="B48" s="57"/>
      <c r="C48" s="57"/>
      <c r="D48" s="57"/>
      <c r="E48" s="57" t="s">
        <v>9</v>
      </c>
      <c r="F48" s="57"/>
      <c r="G48" s="57"/>
      <c r="H48" s="57"/>
      <c r="I48" s="57" t="s">
        <v>3</v>
      </c>
      <c r="J48" s="57"/>
      <c r="K48" s="57"/>
      <c r="L48" s="57"/>
    </row>
    <row r="49" spans="1:1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>
      <c r="A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>
      <c r="A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>
      <c r="A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5.6">
      <c r="A55" s="55" t="str">
        <f>G19</f>
        <v xml:space="preserve">ЮДИНА Л.Н. (ВК, Забайкальский край) </v>
      </c>
      <c r="B55" s="55"/>
      <c r="C55" s="55"/>
      <c r="D55" s="55"/>
      <c r="E55" s="55" t="str">
        <f>G17</f>
        <v xml:space="preserve">БЕСЧАСТНОВ А.А. (ВК, г. Москва) </v>
      </c>
      <c r="F55" s="55"/>
      <c r="G55" s="55"/>
      <c r="H55" s="55"/>
      <c r="I55" s="55" t="str">
        <f>G18</f>
        <v>АФАНАСЬЕВА Е.А. (ВК, Свердловская область</v>
      </c>
      <c r="J55" s="55"/>
      <c r="K55" s="55"/>
      <c r="L55" s="55"/>
    </row>
  </sheetData>
  <mergeCells count="39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F21:F22"/>
    <mergeCell ref="G21:G22"/>
    <mergeCell ref="A53:E53"/>
    <mergeCell ref="F53:L53"/>
    <mergeCell ref="H21:H22"/>
    <mergeCell ref="I21:I22"/>
    <mergeCell ref="J21:J22"/>
    <mergeCell ref="K21:K22"/>
    <mergeCell ref="L21:L22"/>
    <mergeCell ref="A39:F39"/>
    <mergeCell ref="G39:L39"/>
    <mergeCell ref="A48:D48"/>
    <mergeCell ref="E48:H48"/>
    <mergeCell ref="I48:L48"/>
    <mergeCell ref="A49:E49"/>
    <mergeCell ref="F49:L49"/>
    <mergeCell ref="A54:E54"/>
    <mergeCell ref="F54:L54"/>
    <mergeCell ref="A55:D55"/>
    <mergeCell ref="E55:H55"/>
    <mergeCell ref="I55:L55"/>
  </mergeCells>
  <conditionalFormatting sqref="B56:B1048576 B45:B54 B1 B6:B7 B9:B11 B13:B22 B39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0:B44">
    <cfRule type="duplicateValues" dxfId="1" priority="2"/>
  </conditionalFormatting>
  <conditionalFormatting sqref="B55">
    <cfRule type="duplicateValues" dxfId="0" priority="1"/>
  </conditionalFormatting>
  <pageMargins left="0.2" right="0.2" top="0.25" bottom="0.25" header="0.3" footer="0.3"/>
  <pageSetup paperSize="9" scale="4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 кор кр</vt:lpstr>
      <vt:lpstr>Ж кор кр</vt:lpstr>
      <vt:lpstr>М кр к</vt:lpstr>
      <vt:lpstr>Ж кр к</vt:lpstr>
      <vt:lpstr>Ю-ры 17-18 кр к</vt:lpstr>
      <vt:lpstr>Ю-ки 17-18 кр к</vt:lpstr>
      <vt:lpstr>'Ж кор кр'!Область_печати</vt:lpstr>
      <vt:lpstr>'Ж кр к'!Область_печати</vt:lpstr>
      <vt:lpstr>'М кор кр'!Область_печати</vt:lpstr>
      <vt:lpstr>'М кр к'!Область_печати</vt:lpstr>
      <vt:lpstr>'Ю-ки 17-18 кр к'!Область_печати</vt:lpstr>
      <vt:lpstr>'Ю-ры 17-18 кр 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2023-03-05T13:14:15Z</cp:lastPrinted>
  <dcterms:created xsi:type="dcterms:W3CDTF">1996-10-08T23:32:33Z</dcterms:created>
  <dcterms:modified xsi:type="dcterms:W3CDTF">2023-04-21T10:29:46Z</dcterms:modified>
</cp:coreProperties>
</file>