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8" i="94" l="1"/>
  <c r="L97" i="94"/>
  <c r="L96" i="94"/>
  <c r="L95" i="94"/>
  <c r="H95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23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H97" i="94" l="1"/>
  <c r="I24" i="94"/>
  <c r="J24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25" i="94"/>
  <c r="I108" i="94" l="1"/>
  <c r="E108" i="94"/>
  <c r="L94" i="94"/>
  <c r="L93" i="94"/>
  <c r="L92" i="94"/>
  <c r="H99" i="94"/>
  <c r="H98" i="94"/>
  <c r="H96" i="94"/>
  <c r="H94" i="94" l="1"/>
  <c r="H93" i="94" s="1"/>
  <c r="I35" i="94"/>
  <c r="I36" i="94"/>
  <c r="I37" i="94"/>
  <c r="I38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<sst xmlns="http://schemas.openxmlformats.org/spreadsheetml/2006/main" count="330" uniqueCount="182">
  <si>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</si>
  <si>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</si>
  <si>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</si>
  <si>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</si>
  <si>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</si>
  <si>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</si>
  <si>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</si>
  <si>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</si>
  <si>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</si>
  <si>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</si>
  <si>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</si>
  <si>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</si>
  <si>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</si>
  <si>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</si>
  <si>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</si>
  <si>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</si>
  <si>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</si>
  <si>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</si>
  <si>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</si>
  <si>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</si>
  <si>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</si>
  <si>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</si>
  <si>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</si>
  <si>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</si>
  <si>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</si>
  <si>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</si>
  <si>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</si>
  <si>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</si>
  <si>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</si>
  <si>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</si>
  <si>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</si>
  <si>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</si>
  <si>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</si>
  <si>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</si>
  <si>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</si>
  <si>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</si>
  <si>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</si>
  <si>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</si>
  <si>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</si>
  <si>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</si>
  <si>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</si>
  <si>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Орловская область</t>
  </si>
  <si>
    <t/>
  </si>
  <si>
    <t>Псковская область</t>
  </si>
  <si>
    <t>ВСЕРОССИЙСКИЕ СОРЕВНОВАНИЯ</t>
  </si>
  <si>
    <t>Воронежская область</t>
  </si>
  <si>
    <t>2 СР</t>
  </si>
  <si>
    <t>3 СР</t>
  </si>
  <si>
    <t>Республика Адыгея</t>
  </si>
  <si>
    <t>НФ</t>
  </si>
  <si>
    <t>Лимит времени</t>
  </si>
  <si>
    <t>Орловская региональная федерация велосипедного спорта</t>
  </si>
  <si>
    <t>"ГОРОД ПЕРВОГО САЛЮТА" КУБОК "ГАЗПРОМ-РУСВЕЛО"</t>
  </si>
  <si>
    <t>ДАТА ПРОВЕДЕНИЯ: 29 июля 2021 года</t>
  </si>
  <si>
    <t>МЕСТО ПРОВЕДЕНИЯ: п.г.т. Нарышкино</t>
  </si>
  <si>
    <t>№ ЕКП 2021: 35550</t>
  </si>
  <si>
    <t>ЖУРКИН С.Г. (1к., г. Орел)</t>
  </si>
  <si>
    <t>МЕНЬШОВ Д.Н. (ВК, Орел)</t>
  </si>
  <si>
    <t>СТОЛЯРОВА Т.Е. (ВК, Орел)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</si>
  <si>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</si>
  <si>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</si>
  <si>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</si>
  <si>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Осадки: ясно</t>
  </si>
  <si>
    <t>шоссе - групповая гонка</t>
  </si>
  <si>
    <t>Юноши 15-16 лет</t>
  </si>
  <si>
    <t>НАЧАЛО ГОНКИ: 10ч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</si>
  <si>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50м</t>
    </r>
  </si>
  <si>
    <t>№ ВРВС: 0080601611Я</t>
  </si>
  <si>
    <t>6,9 км /7</t>
  </si>
  <si>
    <t>ПЕРЕПЕЛИЦА Вадим</t>
  </si>
  <si>
    <t>03.10.2005</t>
  </si>
  <si>
    <t>10081049S44</t>
  </si>
  <si>
    <t>ЦВЕТКОВ Никита</t>
  </si>
  <si>
    <t>14.02.2005</t>
  </si>
  <si>
    <t>ПАВЛОВ Алексей</t>
  </si>
  <si>
    <t>РУДАКОВ ЕГОР</t>
  </si>
  <si>
    <t>12.07.2006</t>
  </si>
  <si>
    <t>ЖИДКОВ Степан</t>
  </si>
  <si>
    <t>02.03.2005</t>
  </si>
  <si>
    <t>02.02.2006</t>
  </si>
  <si>
    <t>МЕНЬШОВ Александр</t>
  </si>
  <si>
    <t>ЕПИФАНОВ Вячеслав</t>
  </si>
  <si>
    <t>05.02.2005</t>
  </si>
  <si>
    <t>Мосжикмобя</t>
  </si>
  <si>
    <t>ПУШКАРЕВ Олег</t>
  </si>
  <si>
    <t>09.02.2005</t>
  </si>
  <si>
    <t>13.03.2007</t>
  </si>
  <si>
    <t>ПОЛЯКОВ Кирилл</t>
  </si>
  <si>
    <t>ЧЕРЕПНИН Артем</t>
  </si>
  <si>
    <t>03.06.2006</t>
  </si>
  <si>
    <t>БЫКОВ Атон</t>
  </si>
  <si>
    <t>11.08.2006</t>
  </si>
  <si>
    <t>ПОЛЕХИН Артем</t>
  </si>
  <si>
    <t>28.03.2006</t>
  </si>
  <si>
    <t>УТЕШЕВ Олег</t>
  </si>
  <si>
    <t>12.03.2005</t>
  </si>
  <si>
    <t>ВОРОНЦОВ Виталий</t>
  </si>
  <si>
    <t>ИСАЕВ Павел</t>
  </si>
  <si>
    <t>ХОВМЕНЕЦ Михаил</t>
  </si>
  <si>
    <t>МАЙОРОВ Ждан</t>
  </si>
  <si>
    <t>СОЗИНОВ Владислав</t>
  </si>
  <si>
    <t>10.09.2006</t>
  </si>
  <si>
    <t>21.11.2006</t>
  </si>
  <si>
    <t>28.02.2006</t>
  </si>
  <si>
    <t>БУРОВ Егор</t>
  </si>
  <si>
    <t>11.08.2007</t>
  </si>
  <si>
    <t>Краснодарский край</t>
  </si>
  <si>
    <t>МОСОЛОВ Константин</t>
  </si>
  <si>
    <t>29.06.2006</t>
  </si>
  <si>
    <t>БУДИГАЙ Александр</t>
  </si>
  <si>
    <t>05.06.2006</t>
  </si>
  <si>
    <t>24.02.2007</t>
  </si>
  <si>
    <t>29.08.2006</t>
  </si>
  <si>
    <t>ХЛУПОВ Дмитрий</t>
  </si>
  <si>
    <t>20.07.2005</t>
  </si>
  <si>
    <t>06.07.2005</t>
  </si>
  <si>
    <t>СЕРГЕЕВ Георгий</t>
  </si>
  <si>
    <t>02.09.2006</t>
  </si>
  <si>
    <t>ФАУЗИ Андреас</t>
  </si>
  <si>
    <t>13.11.2005</t>
  </si>
  <si>
    <t>БАЗАРОВ Ярослав</t>
  </si>
  <si>
    <t>20.01.2006</t>
  </si>
  <si>
    <t>МАСЛЕННИКОВ Дмитрий</t>
  </si>
  <si>
    <t>19.06.2007</t>
  </si>
  <si>
    <t>ВАХТЕРОВ Илья</t>
  </si>
  <si>
    <t>21.06.2006</t>
  </si>
  <si>
    <t>31.05.2005</t>
  </si>
  <si>
    <t>СУЯТИН Мирослав</t>
  </si>
  <si>
    <t>ОСИПОВ Максим</t>
  </si>
  <si>
    <t>06.09.2005</t>
  </si>
  <si>
    <t>КУТАСЕВИЧ Максим</t>
  </si>
  <si>
    <t>СУПРУН Артем</t>
  </si>
  <si>
    <t>31.07.2007</t>
  </si>
  <si>
    <t>АМЕЛИН Даниил</t>
  </si>
  <si>
    <t>12.04.2006</t>
  </si>
  <si>
    <t>УЖЕВКО Роман</t>
  </si>
  <si>
    <t>БАЯНОВ Владислав</t>
  </si>
  <si>
    <t>ДАВЫДОВ Егор</t>
  </si>
  <si>
    <t>ЛЕЩЕНКО Вадим</t>
  </si>
  <si>
    <t>10.02.2006</t>
  </si>
  <si>
    <t>КЛЕТУШКИН Игорь</t>
  </si>
  <si>
    <t>09.04.2006</t>
  </si>
  <si>
    <t>ЧЕРНОВ Денис</t>
  </si>
  <si>
    <t>БЕЛИКОВ Никита</t>
  </si>
  <si>
    <t>ЖОГЛО Ефим</t>
  </si>
  <si>
    <t>БАРАБАНОВ Матвей</t>
  </si>
  <si>
    <t>МАЛИКОВ Данил</t>
  </si>
  <si>
    <t>ГОНЧАРОВ Александр</t>
  </si>
  <si>
    <t>ШЕРСТНИКОВ Максим</t>
  </si>
  <si>
    <t>ГЛЮСТАНГЕЛОВ Даниил</t>
  </si>
  <si>
    <t>ЯР0ШЕВИЧ Тимофей</t>
  </si>
  <si>
    <t>КАТАРЖНОВ Михаил</t>
  </si>
  <si>
    <t>ГОЙДА Даниил</t>
  </si>
  <si>
    <t>МИЦЕЛЬ Андрей</t>
  </si>
  <si>
    <t>ЗЕМЕН0В Илья</t>
  </si>
  <si>
    <t>ПОЧЕРНЯЕВ Николай</t>
  </si>
  <si>
    <t>КУДРЯВЦЕВ Игорь</t>
  </si>
  <si>
    <t>ХВ0РОСТОВ Богдан</t>
  </si>
  <si>
    <t>САМУСЕВ Иван</t>
  </si>
  <si>
    <t>СОКОЛОВ Сава</t>
  </si>
  <si>
    <t>МАМУЛИН Дмитрий</t>
  </si>
  <si>
    <t>ГУРЖИЙ Иван</t>
  </si>
  <si>
    <t>КОСТЮЧЕНКО Константин</t>
  </si>
  <si>
    <t>МАРЯМИДЗЕ Степан</t>
  </si>
  <si>
    <t>ЛИМАР Николай</t>
  </si>
  <si>
    <t>СИБИРКИН Антон</t>
  </si>
  <si>
    <t>ВОЛКОВ Степан</t>
  </si>
  <si>
    <t>ЛОШАКОВ Степан</t>
  </si>
  <si>
    <t>ИСТРАТОВ Евгений</t>
  </si>
  <si>
    <t>ГАЛАХИН Владислав</t>
  </si>
  <si>
    <t>ПАЛШКОВ Арсений</t>
  </si>
  <si>
    <t>ВЕТЧИНИН Илья</t>
  </si>
  <si>
    <t>Москва</t>
  </si>
  <si>
    <t>Ростовская область</t>
  </si>
  <si>
    <t>Тульская область</t>
  </si>
  <si>
    <t>Санкт-Петербург</t>
  </si>
  <si>
    <t>Ленинградская область</t>
  </si>
  <si>
    <t>Самарская область</t>
  </si>
  <si>
    <t>Температура: +22+23</t>
  </si>
  <si>
    <t>Влажность: 55%</t>
  </si>
  <si>
    <t>Ветер: 7,0 км/ч (ю/з)</t>
  </si>
  <si>
    <t>Управление физической культуры и спорта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</si>
</sst>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dd/mm/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165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387669</xdr:colOff>
      <xdr:row>0</xdr:row>
      <xdr:rowOff>47626</xdr:rowOff>
    </xdr:from>
    <xdr:to>
      <xdr:col>2</xdr:col>
      <xdr:colOff>848235</xdr:colOff>
      <xdr:row>3</xdr:row>
      <xdr:rowOff>66675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013" y="47626"/>
          <a:ext cx="1008253" cy="661987"/>
        </a:xfrm>
        <a:prstGeom prst="rect">
          <a:avLst/>
        </a:prstGeom>
      </xdr:spPr>
    </xdr:pic>
    <xdr:clientData/>
  </xdr:twoCellAnchor>
  <xdr:oneCellAnchor>
    <xdr:from>
      <xdr:col>11</xdr:col>
      <xdr:colOff>578447</xdr:colOff>
      <xdr:row>0</xdr:row>
      <xdr:rowOff>47625</xdr:rowOff>
    </xdr:from>
    <xdr:ext cx="604904" cy="583406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03447" y="47625"/>
          <a:ext cx="604904" cy="583406"/>
        </a:xfrm>
        <a:prstGeom prst="rect">
          <a:avLst/>
        </a:prstGeom>
      </xdr:spPr>
    </xdr:pic>
    <xdr:clientData/>
  </xdr:oneCellAnchor>
  <xdr:oneCellAnchor>
    <xdr:from>
      <xdr:col>5</xdr:col>
      <xdr:colOff>595313</xdr:colOff>
      <xdr:row>101</xdr:row>
      <xdr:rowOff>59531</xdr:rowOff>
    </xdr:from>
    <xdr:ext cx="1152525" cy="609601"/>
    <xdr:pic>
      <xdr:nvPicPr>
        <xdr:cNvPr id="11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785" t="6771" r="50074" b="59896"/>
        <a:stretch/>
      </xdr:blipFill>
      <xdr:spPr>
        <a:xfrm>
          <a:off x="4726782" y="10334625"/>
          <a:ext cx="1152525" cy="609601"/>
        </a:xfrm>
        <a:prstGeom prst="rect">
          <a:avLst/>
        </a:prstGeom>
        <a:effectLst>
          <a:glow rad="127000">
            <a:schemeClr val="bg1"/>
          </a:glow>
        </a:effectLst>
      </xdr:spPr>
    </xdr:pic>
    <xdr:clientData/>
  </xdr:oneCellAnchor>
  <xdr:oneCellAnchor>
    <xdr:from>
      <xdr:col>9</xdr:col>
      <xdr:colOff>464345</xdr:colOff>
      <xdr:row>102</xdr:row>
      <xdr:rowOff>1</xdr:rowOff>
    </xdr:from>
    <xdr:ext cx="1476375" cy="428625"/>
    <xdr:pic>
      <xdr:nvPicPr>
        <xdr:cNvPr id="12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700" t="8334" r="7905" b="68229"/>
        <a:stretch/>
      </xdr:blipFill>
      <xdr:spPr>
        <a:xfrm>
          <a:off x="8322470" y="10394157"/>
          <a:ext cx="147637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17"/>
  <sheetViews>
    <sheetView tabSelected="1" view="pageBreakPreview" zoomScale="80" zoomScaleNormal="100" zoomScaleSheetLayoutView="80" workbookViewId="0">
      <selection activeCell="A6" sqref="A6:L6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2.42578125" style="1" customWidth="1"/>
    <col min="8" max="8" width="11.42578125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7" ht="17.25" customHeight="1" x14ac:dyDescent="0.2">
      <c r="A2" s="130" t="s">
        <v>181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7" ht="17.25" customHeight="1" x14ac:dyDescent="0.2">
      <c r="A3" s="130" t="s">
        <v>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7" ht="17.25" customHeight="1" x14ac:dyDescent="0.2">
      <c r="A4" s="130" t="s">
        <v>51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7" ht="6" customHeight="1" x14ac:dyDescent="0.2">
      <c r="A5" s="131" t="s">
        <v>42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O5" s="22"/>
    </row>
    <row r="6" spans="1:17" s="2" customFormat="1" ht="23.25" customHeight="1" x14ac:dyDescent="0.2">
      <c r="A6" s="136" t="s">
        <v>44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Q6" s="22"/>
    </row>
    <row r="7" spans="1:17" s="2" customFormat="1" ht="16.5" customHeight="1" x14ac:dyDescent="0.2">
      <c r="A7" s="137" t="s">
        <v>17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7" s="2" customFormat="1" ht="23.25" customHeight="1" thickBot="1" x14ac:dyDescent="0.25">
      <c r="A8" s="141" t="s">
        <v>52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7" ht="19.5" customHeight="1" thickTop="1" x14ac:dyDescent="0.2">
      <c r="A9" s="138" t="s">
        <v>22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7" ht="18" customHeight="1" x14ac:dyDescent="0.2">
      <c r="A10" s="145" t="s">
        <v>63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7" ht="19.5" customHeight="1" x14ac:dyDescent="0.2">
      <c r="A11" s="145" t="s">
        <v>64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7" ht="5.25" customHeight="1" x14ac:dyDescent="0.2">
      <c r="A12" s="142" t="s">
        <v>42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</row>
    <row r="13" spans="1:17" ht="15.75" x14ac:dyDescent="0.2">
      <c r="A13" s="132" t="s">
        <v>54</v>
      </c>
      <c r="B13" s="133"/>
      <c r="C13" s="133"/>
      <c r="D13" s="133"/>
      <c r="E13" s="5"/>
      <c r="F13" s="5"/>
      <c r="G13" s="52" t="s">
        <v>65</v>
      </c>
      <c r="H13" s="5"/>
      <c r="I13" s="5"/>
      <c r="J13" s="36"/>
      <c r="K13" s="26"/>
      <c r="L13" s="27" t="s">
        <v>67</v>
      </c>
    </row>
    <row r="14" spans="1:17" ht="15.75" x14ac:dyDescent="0.2">
      <c r="A14" s="134" t="s">
        <v>53</v>
      </c>
      <c r="B14" s="135"/>
      <c r="C14" s="135"/>
      <c r="D14" s="135"/>
      <c r="E14" s="6"/>
      <c r="F14" s="6"/>
      <c r="G14" s="53" t="s">
        <v>66</v>
      </c>
      <c r="H14" s="6"/>
      <c r="I14" s="6"/>
      <c r="J14" s="37"/>
      <c r="K14" s="28"/>
      <c r="L14" s="50" t="s">
        <v>55</v>
      </c>
    </row>
    <row r="15" spans="1:17" ht="15" x14ac:dyDescent="0.2">
      <c r="A15" s="124" t="s">
        <v>10</v>
      </c>
      <c r="B15" s="114"/>
      <c r="C15" s="114"/>
      <c r="D15" s="114"/>
      <c r="E15" s="114"/>
      <c r="F15" s="114"/>
      <c r="G15" s="125"/>
      <c r="H15" s="113" t="s">
        <v>1</v>
      </c>
      <c r="I15" s="114"/>
      <c r="J15" s="114"/>
      <c r="K15" s="114"/>
      <c r="L15" s="115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42</v>
      </c>
      <c r="H16" s="96" t="s">
        <v>59</v>
      </c>
      <c r="I16" s="97"/>
      <c r="J16" s="97"/>
      <c r="K16" s="97"/>
      <c r="L16" s="98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56</v>
      </c>
      <c r="H17" s="96" t="s">
        <v>60</v>
      </c>
      <c r="I17" s="97"/>
      <c r="J17" s="97"/>
      <c r="K17" s="97"/>
      <c r="L17" s="98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58</v>
      </c>
      <c r="H18" s="96" t="s">
        <v>61</v>
      </c>
      <c r="I18" s="97"/>
      <c r="J18" s="97"/>
      <c r="K18" s="97"/>
      <c r="L18" s="98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57</v>
      </c>
      <c r="H19" s="32" t="s">
        <v>39</v>
      </c>
      <c r="I19" s="7"/>
      <c r="J19" s="38"/>
      <c r="K19" s="49">
        <v>50</v>
      </c>
      <c r="L19" s="19" t="s">
        <v>68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11" t="s">
        <v>7</v>
      </c>
      <c r="B21" s="109" t="s">
        <v>13</v>
      </c>
      <c r="C21" s="109" t="s">
        <v>38</v>
      </c>
      <c r="D21" s="109" t="s">
        <v>2</v>
      </c>
      <c r="E21" s="109" t="s">
        <v>37</v>
      </c>
      <c r="F21" s="109" t="s">
        <v>9</v>
      </c>
      <c r="G21" s="109" t="s">
        <v>14</v>
      </c>
      <c r="H21" s="109" t="s">
        <v>8</v>
      </c>
      <c r="I21" s="109" t="s">
        <v>26</v>
      </c>
      <c r="J21" s="128" t="s">
        <v>23</v>
      </c>
      <c r="K21" s="126" t="s">
        <v>25</v>
      </c>
      <c r="L21" s="122" t="s">
        <v>15</v>
      </c>
    </row>
    <row r="22" spans="1:12" s="3" customFormat="1" ht="13.5" customHeight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29"/>
      <c r="K22" s="127"/>
      <c r="L22" s="123"/>
    </row>
    <row r="23" spans="1:12" s="4" customFormat="1" ht="17.25" customHeight="1" x14ac:dyDescent="0.2">
      <c r="A23" s="64">
        <v>1</v>
      </c>
      <c r="B23" s="65">
        <v>10</v>
      </c>
      <c r="C23" s="65">
        <v>10119333525</v>
      </c>
      <c r="D23" s="85" t="s">
        <v>69</v>
      </c>
      <c r="E23" s="92" t="s">
        <v>70</v>
      </c>
      <c r="F23" s="66" t="s">
        <v>34</v>
      </c>
      <c r="G23" s="66" t="s">
        <v>48</v>
      </c>
      <c r="H23" s="67">
        <v>4.8067129629629633E-2</v>
      </c>
      <c r="I23" s="89"/>
      <c r="J23" s="76">
        <f>IFERROR($K$19*3600/(HOUR(H23)*3600+MINUTE(H23)*60+SECOND(H23)),"")</f>
        <v>43.342162292318804</v>
      </c>
      <c r="K23" s="66" t="s">
        <v>34</v>
      </c>
      <c r="L23" s="93"/>
    </row>
    <row r="24" spans="1:12" s="4" customFormat="1" ht="17.25" customHeight="1" x14ac:dyDescent="0.2">
      <c r="A24" s="64">
        <v>2</v>
      </c>
      <c r="B24" s="65">
        <v>60</v>
      </c>
      <c r="C24" s="66" t="s">
        <v>71</v>
      </c>
      <c r="D24" s="85" t="s">
        <v>72</v>
      </c>
      <c r="E24" s="92" t="s">
        <v>73</v>
      </c>
      <c r="F24" s="66" t="s">
        <v>34</v>
      </c>
      <c r="G24" s="66" t="s">
        <v>172</v>
      </c>
      <c r="H24" s="67">
        <v>4.8310185185185185E-2</v>
      </c>
      <c r="I24" s="67">
        <f>H24-$H$23</f>
        <v>2.4305555555555192E-4</v>
      </c>
      <c r="J24" s="76">
        <f>IFERROR($K$19*3600/(HOUR(H24)*3600+MINUTE(H24)*60+SECOND(H24)),"")</f>
        <v>43.124101581217055</v>
      </c>
      <c r="K24" s="66" t="s">
        <v>34</v>
      </c>
      <c r="L24" s="93"/>
    </row>
    <row r="25" spans="1:12" s="4" customFormat="1" ht="17.25" customHeight="1" x14ac:dyDescent="0.2">
      <c r="A25" s="64">
        <v>3</v>
      </c>
      <c r="B25" s="65">
        <v>50</v>
      </c>
      <c r="C25" s="65">
        <v>10081516861</v>
      </c>
      <c r="D25" s="85" t="s">
        <v>74</v>
      </c>
      <c r="E25" s="92">
        <v>38443</v>
      </c>
      <c r="F25" s="66" t="s">
        <v>34</v>
      </c>
      <c r="G25" s="66" t="s">
        <v>43</v>
      </c>
      <c r="H25" s="67">
        <v>4.8414351851851854E-2</v>
      </c>
      <c r="I25" s="67">
        <f t="shared" ref="I25:I70" si="0">H25-$H$23</f>
        <v>3.4722222222222099E-4</v>
      </c>
      <c r="J25" s="76">
        <f t="shared" ref="J25:J70" si="1">IFERROR($K$19*3600/(HOUR(H25)*3600+MINUTE(H25)*60+SECOND(H25)),"")</f>
        <v>43.031317236433182</v>
      </c>
      <c r="K25" s="66" t="s">
        <v>34</v>
      </c>
      <c r="L25" s="93"/>
    </row>
    <row r="26" spans="1:12" s="4" customFormat="1" ht="17.25" customHeight="1" x14ac:dyDescent="0.2">
      <c r="A26" s="64">
        <v>4</v>
      </c>
      <c r="B26" s="65">
        <v>65</v>
      </c>
      <c r="C26" s="65">
        <v>10090936268</v>
      </c>
      <c r="D26" s="85" t="s">
        <v>142</v>
      </c>
      <c r="E26" s="92">
        <v>38450</v>
      </c>
      <c r="F26" s="65" t="s">
        <v>40</v>
      </c>
      <c r="G26" s="66" t="s">
        <v>172</v>
      </c>
      <c r="H26" s="67">
        <v>4.925925925925926E-2</v>
      </c>
      <c r="I26" s="67">
        <f t="shared" si="0"/>
        <v>1.1921296296296263E-3</v>
      </c>
      <c r="J26" s="76">
        <f t="shared" si="1"/>
        <v>42.29323308270677</v>
      </c>
      <c r="K26" s="66" t="s">
        <v>34</v>
      </c>
      <c r="L26" s="93"/>
    </row>
    <row r="27" spans="1:12" s="4" customFormat="1" ht="17.25" customHeight="1" x14ac:dyDescent="0.2">
      <c r="A27" s="64">
        <v>5</v>
      </c>
      <c r="B27" s="65">
        <v>56</v>
      </c>
      <c r="C27" s="65">
        <v>10090436720</v>
      </c>
      <c r="D27" s="85" t="s">
        <v>75</v>
      </c>
      <c r="E27" s="92" t="s">
        <v>76</v>
      </c>
      <c r="F27" s="66" t="s">
        <v>34</v>
      </c>
      <c r="G27" s="66" t="s">
        <v>45</v>
      </c>
      <c r="H27" s="67">
        <v>4.9386574074074076E-2</v>
      </c>
      <c r="I27" s="67">
        <f t="shared" si="0"/>
        <v>1.3194444444444425E-3</v>
      </c>
      <c r="J27" s="76">
        <f t="shared" si="1"/>
        <v>42.184204359034453</v>
      </c>
      <c r="K27" s="66" t="s">
        <v>34</v>
      </c>
      <c r="L27" s="93"/>
    </row>
    <row r="28" spans="1:12" s="4" customFormat="1" ht="17.25" customHeight="1" x14ac:dyDescent="0.2">
      <c r="A28" s="64">
        <v>6</v>
      </c>
      <c r="B28" s="65">
        <v>42</v>
      </c>
      <c r="C28" s="65">
        <v>10081050251</v>
      </c>
      <c r="D28" s="85" t="s">
        <v>77</v>
      </c>
      <c r="E28" s="92" t="s">
        <v>78</v>
      </c>
      <c r="F28" s="65" t="s">
        <v>46</v>
      </c>
      <c r="G28" s="66" t="s">
        <v>41</v>
      </c>
      <c r="H28" s="67">
        <v>4.9386574074074076E-2</v>
      </c>
      <c r="I28" s="67">
        <f t="shared" si="0"/>
        <v>1.3194444444444425E-3</v>
      </c>
      <c r="J28" s="76">
        <f t="shared" si="1"/>
        <v>42.184204359034453</v>
      </c>
      <c r="K28" s="66" t="s">
        <v>34</v>
      </c>
      <c r="L28" s="93"/>
    </row>
    <row r="29" spans="1:12" s="4" customFormat="1" ht="17.25" customHeight="1" x14ac:dyDescent="0.2">
      <c r="A29" s="64">
        <v>7</v>
      </c>
      <c r="B29" s="65">
        <v>43</v>
      </c>
      <c r="C29" s="65"/>
      <c r="D29" s="85" t="s">
        <v>143</v>
      </c>
      <c r="E29" s="92">
        <v>38488</v>
      </c>
      <c r="F29" s="66" t="s">
        <v>34</v>
      </c>
      <c r="G29" s="66" t="s">
        <v>41</v>
      </c>
      <c r="H29" s="67">
        <v>4.9386574074074076E-2</v>
      </c>
      <c r="I29" s="67">
        <f t="shared" si="0"/>
        <v>1.3194444444444425E-3</v>
      </c>
      <c r="J29" s="76">
        <f t="shared" si="1"/>
        <v>42.184204359034453</v>
      </c>
      <c r="K29" s="66" t="s">
        <v>34</v>
      </c>
      <c r="L29" s="93"/>
    </row>
    <row r="30" spans="1:12" s="4" customFormat="1" ht="17.25" customHeight="1" x14ac:dyDescent="0.2">
      <c r="A30" s="64">
        <v>8</v>
      </c>
      <c r="B30" s="65">
        <v>54</v>
      </c>
      <c r="C30" s="65">
        <v>10090366392</v>
      </c>
      <c r="D30" s="85" t="s">
        <v>144</v>
      </c>
      <c r="E30" s="92" t="s">
        <v>79</v>
      </c>
      <c r="F30" s="66" t="s">
        <v>34</v>
      </c>
      <c r="G30" s="66" t="s">
        <v>45</v>
      </c>
      <c r="H30" s="67">
        <v>4.9386574074074076E-2</v>
      </c>
      <c r="I30" s="67">
        <f t="shared" si="0"/>
        <v>1.3194444444444425E-3</v>
      </c>
      <c r="J30" s="76">
        <f t="shared" si="1"/>
        <v>42.184204359034453</v>
      </c>
      <c r="K30" s="84"/>
      <c r="L30" s="93"/>
    </row>
    <row r="31" spans="1:12" s="4" customFormat="1" ht="17.25" customHeight="1" x14ac:dyDescent="0.2">
      <c r="A31" s="64">
        <v>9</v>
      </c>
      <c r="B31" s="65">
        <v>39</v>
      </c>
      <c r="C31" s="65">
        <v>10078169149</v>
      </c>
      <c r="D31" s="85" t="s">
        <v>80</v>
      </c>
      <c r="E31" s="92">
        <v>38374</v>
      </c>
      <c r="F31" s="66" t="s">
        <v>34</v>
      </c>
      <c r="G31" s="66" t="s">
        <v>41</v>
      </c>
      <c r="H31" s="67">
        <v>4.9386574074074076E-2</v>
      </c>
      <c r="I31" s="67">
        <f t="shared" si="0"/>
        <v>1.3194444444444425E-3</v>
      </c>
      <c r="J31" s="76">
        <f t="shared" si="1"/>
        <v>42.184204359034453</v>
      </c>
      <c r="K31" s="84"/>
      <c r="L31" s="93"/>
    </row>
    <row r="32" spans="1:12" s="4" customFormat="1" ht="17.25" customHeight="1" x14ac:dyDescent="0.2">
      <c r="A32" s="64">
        <v>10</v>
      </c>
      <c r="B32" s="65">
        <v>33</v>
      </c>
      <c r="C32" s="66">
        <v>10084014512</v>
      </c>
      <c r="D32" s="85" t="s">
        <v>81</v>
      </c>
      <c r="E32" s="92" t="s">
        <v>82</v>
      </c>
      <c r="F32" s="66" t="s">
        <v>34</v>
      </c>
      <c r="G32" s="66" t="s">
        <v>83</v>
      </c>
      <c r="H32" s="67">
        <v>4.9386574074074076E-2</v>
      </c>
      <c r="I32" s="67">
        <f t="shared" si="0"/>
        <v>1.3194444444444425E-3</v>
      </c>
      <c r="J32" s="76">
        <f t="shared" si="1"/>
        <v>42.184204359034453</v>
      </c>
      <c r="K32" s="84"/>
      <c r="L32" s="93"/>
    </row>
    <row r="33" spans="1:12" s="4" customFormat="1" ht="17.25" customHeight="1" x14ac:dyDescent="0.2">
      <c r="A33" s="64">
        <v>11</v>
      </c>
      <c r="B33" s="65">
        <v>63</v>
      </c>
      <c r="C33" s="65">
        <v>10091865751</v>
      </c>
      <c r="D33" s="85" t="s">
        <v>145</v>
      </c>
      <c r="E33" s="92">
        <v>38509</v>
      </c>
      <c r="F33" s="65" t="s">
        <v>46</v>
      </c>
      <c r="G33" s="66" t="s">
        <v>172</v>
      </c>
      <c r="H33" s="67">
        <v>4.9398148148148142E-2</v>
      </c>
      <c r="I33" s="67">
        <f t="shared" si="0"/>
        <v>1.3310185185185092E-3</v>
      </c>
      <c r="J33" s="76">
        <f t="shared" si="1"/>
        <v>42.174320524835991</v>
      </c>
      <c r="K33" s="84"/>
      <c r="L33" s="93"/>
    </row>
    <row r="34" spans="1:12" s="4" customFormat="1" ht="17.25" customHeight="1" x14ac:dyDescent="0.2">
      <c r="A34" s="64">
        <v>12</v>
      </c>
      <c r="B34" s="65">
        <v>14</v>
      </c>
      <c r="C34" s="65">
        <v>10111498046</v>
      </c>
      <c r="D34" s="85" t="s">
        <v>146</v>
      </c>
      <c r="E34" s="92">
        <v>38779</v>
      </c>
      <c r="F34" s="65" t="s">
        <v>46</v>
      </c>
      <c r="G34" s="66" t="s">
        <v>173</v>
      </c>
      <c r="H34" s="67">
        <v>4.9398148148148142E-2</v>
      </c>
      <c r="I34" s="67">
        <f t="shared" si="0"/>
        <v>1.3310185185185092E-3</v>
      </c>
      <c r="J34" s="76">
        <f t="shared" si="1"/>
        <v>42.174320524835991</v>
      </c>
      <c r="K34" s="84"/>
      <c r="L34" s="93"/>
    </row>
    <row r="35" spans="1:12" s="4" customFormat="1" ht="17.25" customHeight="1" x14ac:dyDescent="0.2">
      <c r="A35" s="64">
        <v>13</v>
      </c>
      <c r="B35" s="65">
        <v>36</v>
      </c>
      <c r="C35" s="65">
        <v>10073954295</v>
      </c>
      <c r="D35" s="85" t="s">
        <v>84</v>
      </c>
      <c r="E35" s="92" t="s">
        <v>85</v>
      </c>
      <c r="F35" s="66" t="s">
        <v>34</v>
      </c>
      <c r="G35" s="66" t="s">
        <v>27</v>
      </c>
      <c r="H35" s="67">
        <v>4.9398148148148142E-2</v>
      </c>
      <c r="I35" s="67">
        <f t="shared" si="0"/>
        <v>1.3310185185185092E-3</v>
      </c>
      <c r="J35" s="76">
        <f t="shared" si="1"/>
        <v>42.174320524835991</v>
      </c>
      <c r="K35" s="84"/>
      <c r="L35" s="93"/>
    </row>
    <row r="36" spans="1:12" s="4" customFormat="1" ht="17.25" customHeight="1" x14ac:dyDescent="0.2">
      <c r="A36" s="64">
        <v>14</v>
      </c>
      <c r="B36" s="65">
        <v>16</v>
      </c>
      <c r="C36" s="65"/>
      <c r="D36" s="85" t="s">
        <v>147</v>
      </c>
      <c r="E36" s="92" t="s">
        <v>86</v>
      </c>
      <c r="F36" s="65" t="s">
        <v>47</v>
      </c>
      <c r="G36" s="66" t="s">
        <v>175</v>
      </c>
      <c r="H36" s="67">
        <v>4.9398148148148142E-2</v>
      </c>
      <c r="I36" s="67">
        <f t="shared" si="0"/>
        <v>1.3310185185185092E-3</v>
      </c>
      <c r="J36" s="76">
        <f t="shared" si="1"/>
        <v>42.174320524835991</v>
      </c>
      <c r="K36" s="84"/>
      <c r="L36" s="93"/>
    </row>
    <row r="37" spans="1:12" s="4" customFormat="1" ht="17.25" customHeight="1" x14ac:dyDescent="0.2">
      <c r="A37" s="64">
        <v>15</v>
      </c>
      <c r="B37" s="65">
        <v>35</v>
      </c>
      <c r="C37" s="65">
        <v>10089792577</v>
      </c>
      <c r="D37" s="85" t="s">
        <v>87</v>
      </c>
      <c r="E37" s="92">
        <v>38797</v>
      </c>
      <c r="F37" s="65" t="s">
        <v>46</v>
      </c>
      <c r="G37" s="66" t="s">
        <v>27</v>
      </c>
      <c r="H37" s="67">
        <v>4.9398148148148142E-2</v>
      </c>
      <c r="I37" s="67">
        <f t="shared" si="0"/>
        <v>1.3310185185185092E-3</v>
      </c>
      <c r="J37" s="76">
        <f t="shared" si="1"/>
        <v>42.174320524835991</v>
      </c>
      <c r="K37" s="84"/>
      <c r="L37" s="93"/>
    </row>
    <row r="38" spans="1:12" s="4" customFormat="1" ht="17.25" customHeight="1" x14ac:dyDescent="0.2">
      <c r="A38" s="64">
        <v>16</v>
      </c>
      <c r="B38" s="65">
        <v>44</v>
      </c>
      <c r="C38" s="65">
        <v>10093683186</v>
      </c>
      <c r="D38" s="85" t="s">
        <v>88</v>
      </c>
      <c r="E38" s="92" t="s">
        <v>89</v>
      </c>
      <c r="F38" s="65" t="s">
        <v>40</v>
      </c>
      <c r="G38" s="66" t="s">
        <v>41</v>
      </c>
      <c r="H38" s="67">
        <v>4.9398148148148142E-2</v>
      </c>
      <c r="I38" s="67">
        <f t="shared" si="0"/>
        <v>1.3310185185185092E-3</v>
      </c>
      <c r="J38" s="76">
        <f t="shared" si="1"/>
        <v>42.174320524835991</v>
      </c>
      <c r="K38" s="84"/>
      <c r="L38" s="93"/>
    </row>
    <row r="39" spans="1:12" s="4" customFormat="1" ht="17.25" customHeight="1" x14ac:dyDescent="0.2">
      <c r="A39" s="64">
        <v>17</v>
      </c>
      <c r="B39" s="65">
        <v>22</v>
      </c>
      <c r="C39" s="66">
        <v>10104596696</v>
      </c>
      <c r="D39" s="85" t="s">
        <v>90</v>
      </c>
      <c r="E39" s="92" t="s">
        <v>91</v>
      </c>
      <c r="F39" s="65" t="s">
        <v>46</v>
      </c>
      <c r="G39" s="66" t="s">
        <v>174</v>
      </c>
      <c r="H39" s="67">
        <v>4.9409722222222223E-2</v>
      </c>
      <c r="I39" s="67">
        <f t="shared" si="0"/>
        <v>1.3425925925925897E-3</v>
      </c>
      <c r="J39" s="76">
        <f t="shared" si="1"/>
        <v>42.164441321152495</v>
      </c>
      <c r="K39" s="84"/>
      <c r="L39" s="93"/>
    </row>
    <row r="40" spans="1:12" s="4" customFormat="1" ht="17.25" customHeight="1" x14ac:dyDescent="0.2">
      <c r="A40" s="64">
        <v>18</v>
      </c>
      <c r="B40" s="65">
        <v>58</v>
      </c>
      <c r="C40" s="65">
        <v>10099853804</v>
      </c>
      <c r="D40" s="85" t="s">
        <v>92</v>
      </c>
      <c r="E40" s="92" t="s">
        <v>93</v>
      </c>
      <c r="F40" s="66" t="s">
        <v>34</v>
      </c>
      <c r="G40" s="66" t="s">
        <v>45</v>
      </c>
      <c r="H40" s="67">
        <v>4.9409722222222223E-2</v>
      </c>
      <c r="I40" s="67">
        <f t="shared" si="0"/>
        <v>1.3425925925925897E-3</v>
      </c>
      <c r="J40" s="76">
        <f t="shared" si="1"/>
        <v>42.164441321152495</v>
      </c>
      <c r="K40" s="84"/>
      <c r="L40" s="93"/>
    </row>
    <row r="41" spans="1:12" s="4" customFormat="1" ht="17.25" customHeight="1" x14ac:dyDescent="0.2">
      <c r="A41" s="64">
        <v>19</v>
      </c>
      <c r="B41" s="65">
        <v>27</v>
      </c>
      <c r="C41" s="65">
        <v>10105741094</v>
      </c>
      <c r="D41" s="85" t="s">
        <v>94</v>
      </c>
      <c r="E41" s="92" t="s">
        <v>95</v>
      </c>
      <c r="F41" s="65" t="s">
        <v>46</v>
      </c>
      <c r="G41" s="66" t="s">
        <v>176</v>
      </c>
      <c r="H41" s="67">
        <v>4.9409722222222223E-2</v>
      </c>
      <c r="I41" s="67">
        <f t="shared" si="0"/>
        <v>1.3425925925925897E-3</v>
      </c>
      <c r="J41" s="76">
        <f t="shared" si="1"/>
        <v>42.164441321152495</v>
      </c>
      <c r="K41" s="84"/>
      <c r="L41" s="93"/>
    </row>
    <row r="42" spans="1:12" s="4" customFormat="1" ht="17.25" customHeight="1" x14ac:dyDescent="0.2">
      <c r="A42" s="64">
        <v>20</v>
      </c>
      <c r="B42" s="65">
        <v>24</v>
      </c>
      <c r="C42" s="65">
        <v>10080799465</v>
      </c>
      <c r="D42" s="85" t="s">
        <v>96</v>
      </c>
      <c r="E42" s="92">
        <v>38384</v>
      </c>
      <c r="F42" s="65" t="s">
        <v>46</v>
      </c>
      <c r="G42" s="66" t="s">
        <v>174</v>
      </c>
      <c r="H42" s="67">
        <v>4.9409722222222223E-2</v>
      </c>
      <c r="I42" s="67">
        <f t="shared" si="0"/>
        <v>1.3425925925925897E-3</v>
      </c>
      <c r="J42" s="76">
        <f t="shared" si="1"/>
        <v>42.164441321152495</v>
      </c>
      <c r="K42" s="84"/>
      <c r="L42" s="93"/>
    </row>
    <row r="43" spans="1:12" s="4" customFormat="1" ht="17.25" customHeight="1" x14ac:dyDescent="0.2">
      <c r="A43" s="64">
        <v>21</v>
      </c>
      <c r="B43" s="65">
        <v>69</v>
      </c>
      <c r="C43" s="65">
        <v>10091275667</v>
      </c>
      <c r="D43" s="85" t="s">
        <v>97</v>
      </c>
      <c r="E43" s="92">
        <v>39330</v>
      </c>
      <c r="F43" s="84" t="s">
        <v>40</v>
      </c>
      <c r="G43" s="66" t="s">
        <v>177</v>
      </c>
      <c r="H43" s="67">
        <v>4.9409722222222223E-2</v>
      </c>
      <c r="I43" s="67">
        <f t="shared" si="0"/>
        <v>1.3425925925925897E-3</v>
      </c>
      <c r="J43" s="76">
        <f t="shared" si="1"/>
        <v>42.164441321152495</v>
      </c>
      <c r="K43" s="84"/>
      <c r="L43" s="93"/>
    </row>
    <row r="44" spans="1:12" s="4" customFormat="1" ht="17.25" customHeight="1" x14ac:dyDescent="0.2">
      <c r="A44" s="64">
        <v>22</v>
      </c>
      <c r="B44" s="65">
        <v>9</v>
      </c>
      <c r="C44" s="65">
        <v>10119333626</v>
      </c>
      <c r="D44" s="85" t="s">
        <v>98</v>
      </c>
      <c r="E44" s="92">
        <v>38602</v>
      </c>
      <c r="F44" s="66" t="s">
        <v>34</v>
      </c>
      <c r="G44" s="66" t="s">
        <v>48</v>
      </c>
      <c r="H44" s="67">
        <v>4.9409722222222223E-2</v>
      </c>
      <c r="I44" s="67">
        <f t="shared" si="0"/>
        <v>1.3425925925925897E-3</v>
      </c>
      <c r="J44" s="76">
        <f t="shared" si="1"/>
        <v>42.164441321152495</v>
      </c>
      <c r="K44" s="84"/>
      <c r="L44" s="93"/>
    </row>
    <row r="45" spans="1:12" s="4" customFormat="1" ht="17.25" customHeight="1" x14ac:dyDescent="0.2">
      <c r="A45" s="64">
        <v>23</v>
      </c>
      <c r="B45" s="66">
        <v>55</v>
      </c>
      <c r="C45" s="65"/>
      <c r="D45" s="85" t="s">
        <v>148</v>
      </c>
      <c r="E45" s="92">
        <v>38549</v>
      </c>
      <c r="F45" s="66" t="s">
        <v>34</v>
      </c>
      <c r="G45" s="66" t="s">
        <v>45</v>
      </c>
      <c r="H45" s="67">
        <v>4.9409722222222223E-2</v>
      </c>
      <c r="I45" s="67">
        <f t="shared" si="0"/>
        <v>1.3425925925925897E-3</v>
      </c>
      <c r="J45" s="76">
        <f t="shared" si="1"/>
        <v>42.164441321152495</v>
      </c>
      <c r="K45" s="84"/>
      <c r="L45" s="93"/>
    </row>
    <row r="46" spans="1:12" s="4" customFormat="1" ht="17.25" customHeight="1" x14ac:dyDescent="0.2">
      <c r="A46" s="64">
        <v>24</v>
      </c>
      <c r="B46" s="65">
        <v>21</v>
      </c>
      <c r="C46" s="65">
        <v>10093990253</v>
      </c>
      <c r="D46" s="85" t="s">
        <v>99</v>
      </c>
      <c r="E46" s="92">
        <v>38453</v>
      </c>
      <c r="F46" s="66" t="s">
        <v>34</v>
      </c>
      <c r="G46" s="66" t="s">
        <v>174</v>
      </c>
      <c r="H46" s="67">
        <v>4.9421296296296297E-2</v>
      </c>
      <c r="I46" s="67">
        <f t="shared" si="0"/>
        <v>1.3541666666666632E-3</v>
      </c>
      <c r="J46" s="76">
        <f t="shared" si="1"/>
        <v>42.15456674473068</v>
      </c>
      <c r="K46" s="84"/>
      <c r="L46" s="93"/>
    </row>
    <row r="47" spans="1:12" s="4" customFormat="1" ht="17.25" customHeight="1" x14ac:dyDescent="0.2">
      <c r="A47" s="64">
        <v>25</v>
      </c>
      <c r="B47" s="65">
        <v>6</v>
      </c>
      <c r="C47" s="65">
        <v>10092384194</v>
      </c>
      <c r="D47" s="85" t="s">
        <v>149</v>
      </c>
      <c r="E47" s="92">
        <v>38721</v>
      </c>
      <c r="F47" s="65" t="s">
        <v>40</v>
      </c>
      <c r="G47" s="66" t="s">
        <v>48</v>
      </c>
      <c r="H47" s="67">
        <v>4.9421296296296297E-2</v>
      </c>
      <c r="I47" s="67">
        <f t="shared" si="0"/>
        <v>1.3541666666666632E-3</v>
      </c>
      <c r="J47" s="76">
        <f t="shared" si="1"/>
        <v>42.15456674473068</v>
      </c>
      <c r="K47" s="84"/>
      <c r="L47" s="93"/>
    </row>
    <row r="48" spans="1:12" s="4" customFormat="1" ht="17.25" customHeight="1" x14ac:dyDescent="0.2">
      <c r="A48" s="64">
        <v>26</v>
      </c>
      <c r="B48" s="65">
        <v>30</v>
      </c>
      <c r="C48" s="65">
        <v>10109160649</v>
      </c>
      <c r="D48" s="85" t="s">
        <v>100</v>
      </c>
      <c r="E48" s="92" t="s">
        <v>101</v>
      </c>
      <c r="F48" s="65" t="s">
        <v>46</v>
      </c>
      <c r="G48" s="66" t="s">
        <v>176</v>
      </c>
      <c r="H48" s="67">
        <v>4.943287037037037E-2</v>
      </c>
      <c r="I48" s="67">
        <f t="shared" si="0"/>
        <v>1.3657407407407368E-3</v>
      </c>
      <c r="J48" s="76">
        <f t="shared" si="1"/>
        <v>42.144696792320296</v>
      </c>
      <c r="K48" s="84"/>
      <c r="L48" s="93"/>
    </row>
    <row r="49" spans="1:12" s="4" customFormat="1" ht="17.25" customHeight="1" x14ac:dyDescent="0.2">
      <c r="A49" s="64">
        <v>27</v>
      </c>
      <c r="B49" s="65">
        <v>19</v>
      </c>
      <c r="C49" s="65">
        <v>10094209919</v>
      </c>
      <c r="D49" s="85" t="s">
        <v>150</v>
      </c>
      <c r="E49" s="92">
        <v>38518</v>
      </c>
      <c r="F49" s="65" t="s">
        <v>46</v>
      </c>
      <c r="G49" s="66" t="s">
        <v>174</v>
      </c>
      <c r="H49" s="67">
        <v>4.943287037037037E-2</v>
      </c>
      <c r="I49" s="67">
        <f t="shared" si="0"/>
        <v>1.3657407407407368E-3</v>
      </c>
      <c r="J49" s="76">
        <f t="shared" si="1"/>
        <v>42.144696792320296</v>
      </c>
      <c r="K49" s="84"/>
      <c r="L49" s="93"/>
    </row>
    <row r="50" spans="1:12" s="4" customFormat="1" ht="17.25" customHeight="1" x14ac:dyDescent="0.2">
      <c r="A50" s="64">
        <v>28</v>
      </c>
      <c r="B50" s="66">
        <v>53</v>
      </c>
      <c r="C50" s="65">
        <v>10090367305</v>
      </c>
      <c r="D50" s="85" t="s">
        <v>151</v>
      </c>
      <c r="E50" s="92" t="s">
        <v>102</v>
      </c>
      <c r="F50" s="84" t="s">
        <v>40</v>
      </c>
      <c r="G50" s="66" t="s">
        <v>45</v>
      </c>
      <c r="H50" s="67">
        <v>4.943287037037037E-2</v>
      </c>
      <c r="I50" s="67">
        <f t="shared" si="0"/>
        <v>1.3657407407407368E-3</v>
      </c>
      <c r="J50" s="76">
        <f t="shared" si="1"/>
        <v>42.144696792320296</v>
      </c>
      <c r="K50" s="84"/>
      <c r="L50" s="93"/>
    </row>
    <row r="51" spans="1:12" s="4" customFormat="1" ht="17.25" customHeight="1" x14ac:dyDescent="0.2">
      <c r="A51" s="64">
        <v>29</v>
      </c>
      <c r="B51" s="65">
        <v>8</v>
      </c>
      <c r="C51" s="65">
        <v>10104284983</v>
      </c>
      <c r="D51" s="85" t="s">
        <v>152</v>
      </c>
      <c r="E51" s="92" t="s">
        <v>103</v>
      </c>
      <c r="F51" s="65" t="s">
        <v>40</v>
      </c>
      <c r="G51" s="66" t="s">
        <v>48</v>
      </c>
      <c r="H51" s="67">
        <v>4.943287037037037E-2</v>
      </c>
      <c r="I51" s="67">
        <f t="shared" si="0"/>
        <v>1.3657407407407368E-3</v>
      </c>
      <c r="J51" s="76">
        <f t="shared" si="1"/>
        <v>42.144696792320296</v>
      </c>
      <c r="K51" s="84"/>
      <c r="L51" s="93"/>
    </row>
    <row r="52" spans="1:12" s="4" customFormat="1" ht="17.25" customHeight="1" x14ac:dyDescent="0.2">
      <c r="A52" s="64">
        <v>30</v>
      </c>
      <c r="B52" s="65">
        <v>57</v>
      </c>
      <c r="C52" s="65">
        <v>10072245479</v>
      </c>
      <c r="D52" s="85" t="s">
        <v>104</v>
      </c>
      <c r="E52" s="92">
        <v>38357</v>
      </c>
      <c r="F52" s="66" t="s">
        <v>34</v>
      </c>
      <c r="G52" s="66" t="s">
        <v>45</v>
      </c>
      <c r="H52" s="67">
        <v>4.943287037037037E-2</v>
      </c>
      <c r="I52" s="67">
        <f t="shared" si="0"/>
        <v>1.3657407407407368E-3</v>
      </c>
      <c r="J52" s="76">
        <f t="shared" si="1"/>
        <v>42.144696792320296</v>
      </c>
      <c r="K52" s="84"/>
      <c r="L52" s="93"/>
    </row>
    <row r="53" spans="1:12" s="4" customFormat="1" ht="17.25" customHeight="1" x14ac:dyDescent="0.2">
      <c r="A53" s="64">
        <v>31</v>
      </c>
      <c r="B53" s="65">
        <v>17</v>
      </c>
      <c r="C53" s="65"/>
      <c r="D53" s="85" t="s">
        <v>153</v>
      </c>
      <c r="E53" s="92" t="s">
        <v>105</v>
      </c>
      <c r="F53" s="65" t="s">
        <v>47</v>
      </c>
      <c r="G53" s="66" t="s">
        <v>175</v>
      </c>
      <c r="H53" s="67">
        <v>4.943287037037037E-2</v>
      </c>
      <c r="I53" s="67">
        <f t="shared" si="0"/>
        <v>1.3657407407407368E-3</v>
      </c>
      <c r="J53" s="76">
        <f t="shared" si="1"/>
        <v>42.144696792320296</v>
      </c>
      <c r="K53" s="84"/>
      <c r="L53" s="93"/>
    </row>
    <row r="54" spans="1:12" s="4" customFormat="1" ht="17.25" customHeight="1" x14ac:dyDescent="0.2">
      <c r="A54" s="64">
        <v>32</v>
      </c>
      <c r="B54" s="65">
        <v>73</v>
      </c>
      <c r="C54" s="66">
        <v>10113227676</v>
      </c>
      <c r="D54" s="85" t="s">
        <v>154</v>
      </c>
      <c r="E54" s="92">
        <v>38375</v>
      </c>
      <c r="F54" s="66" t="s">
        <v>34</v>
      </c>
      <c r="G54" s="66" t="s">
        <v>106</v>
      </c>
      <c r="H54" s="67">
        <v>4.943287037037037E-2</v>
      </c>
      <c r="I54" s="67">
        <f t="shared" si="0"/>
        <v>1.3657407407407368E-3</v>
      </c>
      <c r="J54" s="76">
        <f t="shared" si="1"/>
        <v>42.144696792320296</v>
      </c>
      <c r="K54" s="84"/>
      <c r="L54" s="93"/>
    </row>
    <row r="55" spans="1:12" s="4" customFormat="1" ht="17.25" customHeight="1" x14ac:dyDescent="0.2">
      <c r="A55" s="64">
        <v>33</v>
      </c>
      <c r="B55" s="65">
        <v>25</v>
      </c>
      <c r="C55" s="66">
        <v>10095011985</v>
      </c>
      <c r="D55" s="85" t="s">
        <v>155</v>
      </c>
      <c r="E55" s="92">
        <v>38515</v>
      </c>
      <c r="F55" s="65" t="s">
        <v>47</v>
      </c>
      <c r="G55" s="66" t="s">
        <v>174</v>
      </c>
      <c r="H55" s="67">
        <v>4.943287037037037E-2</v>
      </c>
      <c r="I55" s="67">
        <f t="shared" si="0"/>
        <v>1.3657407407407368E-3</v>
      </c>
      <c r="J55" s="76">
        <f t="shared" si="1"/>
        <v>42.144696792320296</v>
      </c>
      <c r="K55" s="84"/>
      <c r="L55" s="93"/>
    </row>
    <row r="56" spans="1:12" s="4" customFormat="1" ht="17.25" customHeight="1" x14ac:dyDescent="0.2">
      <c r="A56" s="64">
        <v>34</v>
      </c>
      <c r="B56" s="65">
        <v>48</v>
      </c>
      <c r="C56" s="65">
        <v>10113113195</v>
      </c>
      <c r="D56" s="85" t="s">
        <v>107</v>
      </c>
      <c r="E56" s="92" t="s">
        <v>108</v>
      </c>
      <c r="F56" s="65" t="s">
        <v>46</v>
      </c>
      <c r="G56" s="66" t="s">
        <v>43</v>
      </c>
      <c r="H56" s="67">
        <v>4.943287037037037E-2</v>
      </c>
      <c r="I56" s="67">
        <f t="shared" si="0"/>
        <v>1.3657407407407368E-3</v>
      </c>
      <c r="J56" s="76">
        <f t="shared" si="1"/>
        <v>42.144696792320296</v>
      </c>
      <c r="K56" s="84"/>
      <c r="L56" s="93"/>
    </row>
    <row r="57" spans="1:12" s="4" customFormat="1" ht="17.25" customHeight="1" x14ac:dyDescent="0.2">
      <c r="A57" s="64">
        <v>35</v>
      </c>
      <c r="B57" s="65">
        <v>46</v>
      </c>
      <c r="C57" s="65">
        <v>10089414075</v>
      </c>
      <c r="D57" s="85" t="s">
        <v>109</v>
      </c>
      <c r="E57" s="92">
        <v>39037</v>
      </c>
      <c r="F57" s="65" t="s">
        <v>46</v>
      </c>
      <c r="G57" s="66" t="s">
        <v>41</v>
      </c>
      <c r="H57" s="67">
        <v>4.943287037037037E-2</v>
      </c>
      <c r="I57" s="67">
        <f t="shared" si="0"/>
        <v>1.3657407407407368E-3</v>
      </c>
      <c r="J57" s="76">
        <f t="shared" si="1"/>
        <v>42.144696792320296</v>
      </c>
      <c r="K57" s="84"/>
      <c r="L57" s="93"/>
    </row>
    <row r="58" spans="1:12" s="4" customFormat="1" ht="17.25" customHeight="1" x14ac:dyDescent="0.2">
      <c r="A58" s="64">
        <v>36</v>
      </c>
      <c r="B58" s="65">
        <v>49</v>
      </c>
      <c r="C58" s="65">
        <v>10091546560</v>
      </c>
      <c r="D58" s="85" t="s">
        <v>156</v>
      </c>
      <c r="E58" s="92" t="s">
        <v>110</v>
      </c>
      <c r="F58" s="65" t="s">
        <v>46</v>
      </c>
      <c r="G58" s="66" t="s">
        <v>43</v>
      </c>
      <c r="H58" s="67">
        <v>4.943287037037037E-2</v>
      </c>
      <c r="I58" s="67">
        <f t="shared" si="0"/>
        <v>1.3657407407407368E-3</v>
      </c>
      <c r="J58" s="76">
        <f t="shared" si="1"/>
        <v>42.144696792320296</v>
      </c>
      <c r="K58" s="84"/>
      <c r="L58" s="93"/>
    </row>
    <row r="59" spans="1:12" s="4" customFormat="1" ht="17.25" customHeight="1" x14ac:dyDescent="0.2">
      <c r="A59" s="64">
        <v>37</v>
      </c>
      <c r="B59" s="65">
        <v>15</v>
      </c>
      <c r="C59" s="65"/>
      <c r="D59" s="85" t="s">
        <v>157</v>
      </c>
      <c r="E59" s="92" t="s">
        <v>111</v>
      </c>
      <c r="F59" s="65" t="s">
        <v>47</v>
      </c>
      <c r="G59" s="66" t="s">
        <v>175</v>
      </c>
      <c r="H59" s="67">
        <v>4.9444444444444437E-2</v>
      </c>
      <c r="I59" s="67">
        <f t="shared" si="0"/>
        <v>1.3773148148148034E-3</v>
      </c>
      <c r="J59" s="76">
        <f t="shared" si="1"/>
        <v>42.134831460674157</v>
      </c>
      <c r="K59" s="84"/>
      <c r="L59" s="93"/>
    </row>
    <row r="60" spans="1:12" s="4" customFormat="1" ht="17.25" customHeight="1" x14ac:dyDescent="0.2">
      <c r="A60" s="64">
        <v>38</v>
      </c>
      <c r="B60" s="65">
        <v>62</v>
      </c>
      <c r="C60" s="65">
        <v>10112134711</v>
      </c>
      <c r="D60" s="85" t="s">
        <v>158</v>
      </c>
      <c r="E60" s="92" t="s">
        <v>112</v>
      </c>
      <c r="F60" s="65" t="s">
        <v>40</v>
      </c>
      <c r="G60" s="66" t="s">
        <v>172</v>
      </c>
      <c r="H60" s="67">
        <v>4.9444444444444437E-2</v>
      </c>
      <c r="I60" s="67">
        <f t="shared" si="0"/>
        <v>1.3773148148148034E-3</v>
      </c>
      <c r="J60" s="76">
        <f t="shared" si="1"/>
        <v>42.134831460674157</v>
      </c>
      <c r="K60" s="84"/>
      <c r="L60" s="93"/>
    </row>
    <row r="61" spans="1:12" s="4" customFormat="1" ht="17.25" customHeight="1" x14ac:dyDescent="0.2">
      <c r="A61" s="64">
        <v>39</v>
      </c>
      <c r="B61" s="65">
        <v>61</v>
      </c>
      <c r="C61" s="65">
        <v>10097338167</v>
      </c>
      <c r="D61" s="85" t="s">
        <v>113</v>
      </c>
      <c r="E61" s="92" t="s">
        <v>114</v>
      </c>
      <c r="F61" s="66" t="s">
        <v>34</v>
      </c>
      <c r="G61" s="66" t="s">
        <v>172</v>
      </c>
      <c r="H61" s="67">
        <v>4.9456018518518517E-2</v>
      </c>
      <c r="I61" s="67">
        <f t="shared" si="0"/>
        <v>1.388888888888884E-3</v>
      </c>
      <c r="J61" s="76">
        <f t="shared" si="1"/>
        <v>42.124970746548094</v>
      </c>
      <c r="K61" s="84"/>
      <c r="L61" s="93"/>
    </row>
    <row r="62" spans="1:12" s="4" customFormat="1" ht="17.25" customHeight="1" x14ac:dyDescent="0.2">
      <c r="A62" s="64">
        <v>40</v>
      </c>
      <c r="B62" s="65">
        <v>64</v>
      </c>
      <c r="C62" s="65">
        <v>10091011545</v>
      </c>
      <c r="D62" s="85" t="s">
        <v>159</v>
      </c>
      <c r="E62" s="92" t="s">
        <v>115</v>
      </c>
      <c r="F62" s="66" t="s">
        <v>34</v>
      </c>
      <c r="G62" s="66" t="s">
        <v>172</v>
      </c>
      <c r="H62" s="67">
        <v>4.9456018518518517E-2</v>
      </c>
      <c r="I62" s="67">
        <f t="shared" si="0"/>
        <v>1.388888888888884E-3</v>
      </c>
      <c r="J62" s="76">
        <f t="shared" si="1"/>
        <v>42.124970746548094</v>
      </c>
      <c r="K62" s="84"/>
      <c r="L62" s="93"/>
    </row>
    <row r="63" spans="1:12" s="4" customFormat="1" ht="17.25" customHeight="1" x14ac:dyDescent="0.2">
      <c r="A63" s="64">
        <v>41</v>
      </c>
      <c r="B63" s="65">
        <v>71</v>
      </c>
      <c r="C63" s="90"/>
      <c r="D63" s="85" t="s">
        <v>160</v>
      </c>
      <c r="E63" s="92">
        <v>38749</v>
      </c>
      <c r="F63" s="90" t="s">
        <v>46</v>
      </c>
      <c r="G63" s="66" t="s">
        <v>106</v>
      </c>
      <c r="H63" s="67">
        <v>4.9456018518518517E-2</v>
      </c>
      <c r="I63" s="67">
        <f t="shared" si="0"/>
        <v>1.388888888888884E-3</v>
      </c>
      <c r="J63" s="76">
        <f t="shared" si="1"/>
        <v>42.124970746548094</v>
      </c>
      <c r="K63" s="84"/>
      <c r="L63" s="93"/>
    </row>
    <row r="64" spans="1:12" s="4" customFormat="1" ht="17.25" customHeight="1" x14ac:dyDescent="0.2">
      <c r="A64" s="64">
        <v>42</v>
      </c>
      <c r="B64" s="65">
        <v>66</v>
      </c>
      <c r="C64" s="65">
        <v>10102489878</v>
      </c>
      <c r="D64" s="85" t="s">
        <v>116</v>
      </c>
      <c r="E64" s="92">
        <v>38595</v>
      </c>
      <c r="F64" s="65" t="s">
        <v>46</v>
      </c>
      <c r="G64" s="66" t="s">
        <v>172</v>
      </c>
      <c r="H64" s="67">
        <v>4.9456018518518517E-2</v>
      </c>
      <c r="I64" s="67">
        <f t="shared" si="0"/>
        <v>1.388888888888884E-3</v>
      </c>
      <c r="J64" s="76">
        <f t="shared" si="1"/>
        <v>42.124970746548094</v>
      </c>
      <c r="K64" s="84"/>
      <c r="L64" s="93"/>
    </row>
    <row r="65" spans="1:12" s="4" customFormat="1" ht="17.25" customHeight="1" x14ac:dyDescent="0.2">
      <c r="A65" s="64">
        <v>43</v>
      </c>
      <c r="B65" s="65">
        <v>31</v>
      </c>
      <c r="C65" s="65">
        <v>10095071094</v>
      </c>
      <c r="D65" s="85" t="s">
        <v>161</v>
      </c>
      <c r="E65" s="92" t="s">
        <v>117</v>
      </c>
      <c r="F65" s="66" t="s">
        <v>34</v>
      </c>
      <c r="G65" s="66" t="s">
        <v>27</v>
      </c>
      <c r="H65" s="67">
        <v>4.9490740740740745E-2</v>
      </c>
      <c r="I65" s="67">
        <f t="shared" si="0"/>
        <v>1.4236111111111116E-3</v>
      </c>
      <c r="J65" s="76">
        <f t="shared" si="1"/>
        <v>42.095416276894291</v>
      </c>
      <c r="K65" s="84"/>
      <c r="L65" s="93"/>
    </row>
    <row r="66" spans="1:12" s="4" customFormat="1" ht="17.25" customHeight="1" x14ac:dyDescent="0.2">
      <c r="A66" s="64">
        <v>44</v>
      </c>
      <c r="B66" s="65">
        <v>28</v>
      </c>
      <c r="C66" s="65">
        <v>10105740690</v>
      </c>
      <c r="D66" s="85" t="s">
        <v>118</v>
      </c>
      <c r="E66" s="92" t="s">
        <v>119</v>
      </c>
      <c r="F66" s="65" t="s">
        <v>40</v>
      </c>
      <c r="G66" s="66" t="s">
        <v>176</v>
      </c>
      <c r="H66" s="67">
        <v>4.9502314814814818E-2</v>
      </c>
      <c r="I66" s="67">
        <f t="shared" si="0"/>
        <v>1.4351851851851852E-3</v>
      </c>
      <c r="J66" s="76">
        <f t="shared" si="1"/>
        <v>42.085574000467616</v>
      </c>
      <c r="K66" s="84"/>
      <c r="L66" s="93"/>
    </row>
    <row r="67" spans="1:12" s="4" customFormat="1" ht="17.25" customHeight="1" x14ac:dyDescent="0.2">
      <c r="A67" s="64">
        <v>45</v>
      </c>
      <c r="B67" s="65">
        <v>11</v>
      </c>
      <c r="C67" s="65">
        <v>10112147037</v>
      </c>
      <c r="D67" s="85" t="s">
        <v>120</v>
      </c>
      <c r="E67" s="92" t="s">
        <v>121</v>
      </c>
      <c r="F67" s="65" t="s">
        <v>46</v>
      </c>
      <c r="G67" s="66" t="s">
        <v>173</v>
      </c>
      <c r="H67" s="67">
        <v>4.9502314814814818E-2</v>
      </c>
      <c r="I67" s="67">
        <f t="shared" si="0"/>
        <v>1.4351851851851852E-3</v>
      </c>
      <c r="J67" s="76">
        <f t="shared" si="1"/>
        <v>42.085574000467616</v>
      </c>
      <c r="K67" s="84"/>
      <c r="L67" s="93"/>
    </row>
    <row r="68" spans="1:12" s="4" customFormat="1" ht="17.25" customHeight="1" x14ac:dyDescent="0.2">
      <c r="A68" s="64">
        <v>46</v>
      </c>
      <c r="B68" s="65">
        <v>40</v>
      </c>
      <c r="C68" s="65"/>
      <c r="D68" s="85" t="s">
        <v>122</v>
      </c>
      <c r="E68" s="92" t="s">
        <v>123</v>
      </c>
      <c r="F68" s="65" t="s">
        <v>47</v>
      </c>
      <c r="G68" s="66" t="s">
        <v>41</v>
      </c>
      <c r="H68" s="67">
        <v>4.9699074074074069E-2</v>
      </c>
      <c r="I68" s="67">
        <f t="shared" si="0"/>
        <v>1.6319444444444359E-3</v>
      </c>
      <c r="J68" s="76">
        <f t="shared" si="1"/>
        <v>41.91895668374476</v>
      </c>
      <c r="K68" s="84"/>
      <c r="L68" s="93"/>
    </row>
    <row r="69" spans="1:12" s="4" customFormat="1" ht="17.25" customHeight="1" x14ac:dyDescent="0.2">
      <c r="A69" s="64">
        <v>47</v>
      </c>
      <c r="B69" s="65">
        <v>52</v>
      </c>
      <c r="C69" s="65">
        <v>10115797469</v>
      </c>
      <c r="D69" s="85" t="s">
        <v>124</v>
      </c>
      <c r="E69" s="92" t="s">
        <v>125</v>
      </c>
      <c r="F69" s="65" t="s">
        <v>40</v>
      </c>
      <c r="G69" s="66" t="s">
        <v>43</v>
      </c>
      <c r="H69" s="67">
        <v>4.9988425925925922E-2</v>
      </c>
      <c r="I69" s="67">
        <f t="shared" si="0"/>
        <v>1.921296296296289E-3</v>
      </c>
      <c r="J69" s="76">
        <f t="shared" si="1"/>
        <v>41.676313961565178</v>
      </c>
      <c r="K69" s="84"/>
      <c r="L69" s="93"/>
    </row>
    <row r="70" spans="1:12" s="4" customFormat="1" ht="17.25" customHeight="1" x14ac:dyDescent="0.2">
      <c r="A70" s="64">
        <v>48</v>
      </c>
      <c r="B70" s="65">
        <v>12</v>
      </c>
      <c r="C70" s="65">
        <v>10117698669</v>
      </c>
      <c r="D70" s="85" t="s">
        <v>162</v>
      </c>
      <c r="E70" s="92">
        <v>39045</v>
      </c>
      <c r="F70" s="65" t="s">
        <v>46</v>
      </c>
      <c r="G70" s="66" t="s">
        <v>173</v>
      </c>
      <c r="H70" s="67">
        <v>5.2974537037037035E-2</v>
      </c>
      <c r="I70" s="67">
        <f t="shared" si="0"/>
        <v>4.907407407407402E-3</v>
      </c>
      <c r="J70" s="76">
        <f t="shared" si="1"/>
        <v>39.327070133275072</v>
      </c>
      <c r="K70" s="84"/>
      <c r="L70" s="93"/>
    </row>
    <row r="71" spans="1:12" s="4" customFormat="1" ht="17.25" customHeight="1" x14ac:dyDescent="0.2">
      <c r="A71" s="68" t="s">
        <v>49</v>
      </c>
      <c r="B71" s="65">
        <v>23</v>
      </c>
      <c r="C71" s="66">
        <v>10093556278</v>
      </c>
      <c r="D71" s="85" t="s">
        <v>163</v>
      </c>
      <c r="E71" s="92" t="s">
        <v>126</v>
      </c>
      <c r="F71" s="65" t="s">
        <v>40</v>
      </c>
      <c r="G71" s="66" t="s">
        <v>174</v>
      </c>
      <c r="H71" s="67"/>
      <c r="I71" s="67"/>
      <c r="J71" s="76"/>
      <c r="K71" s="84"/>
      <c r="L71" s="93"/>
    </row>
    <row r="72" spans="1:12" s="4" customFormat="1" ht="17.25" customHeight="1" x14ac:dyDescent="0.2">
      <c r="A72" s="68" t="s">
        <v>49</v>
      </c>
      <c r="B72" s="65">
        <v>20</v>
      </c>
      <c r="C72" s="66">
        <v>10104123420</v>
      </c>
      <c r="D72" s="85" t="s">
        <v>127</v>
      </c>
      <c r="E72" s="92">
        <v>38726</v>
      </c>
      <c r="F72" s="66" t="s">
        <v>34</v>
      </c>
      <c r="G72" s="66" t="s">
        <v>174</v>
      </c>
      <c r="H72" s="67"/>
      <c r="I72" s="67"/>
      <c r="J72" s="76"/>
      <c r="K72" s="84"/>
      <c r="L72" s="93"/>
    </row>
    <row r="73" spans="1:12" s="4" customFormat="1" ht="17.25" customHeight="1" x14ac:dyDescent="0.2">
      <c r="A73" s="68" t="s">
        <v>49</v>
      </c>
      <c r="B73" s="65">
        <v>59</v>
      </c>
      <c r="C73" s="65">
        <v>10100268072</v>
      </c>
      <c r="D73" s="85" t="s">
        <v>164</v>
      </c>
      <c r="E73" s="92">
        <v>39010</v>
      </c>
      <c r="F73" s="65" t="s">
        <v>40</v>
      </c>
      <c r="G73" s="66" t="s">
        <v>45</v>
      </c>
      <c r="H73" s="67"/>
      <c r="I73" s="67"/>
      <c r="J73" s="76"/>
      <c r="K73" s="84"/>
      <c r="L73" s="93"/>
    </row>
    <row r="74" spans="1:12" s="4" customFormat="1" ht="17.25" customHeight="1" x14ac:dyDescent="0.2">
      <c r="A74" s="68" t="s">
        <v>49</v>
      </c>
      <c r="B74" s="65">
        <v>51</v>
      </c>
      <c r="C74" s="66">
        <v>10115657528</v>
      </c>
      <c r="D74" s="85" t="s">
        <v>128</v>
      </c>
      <c r="E74" s="92">
        <v>38938</v>
      </c>
      <c r="F74" s="65" t="s">
        <v>46</v>
      </c>
      <c r="G74" s="66" t="s">
        <v>43</v>
      </c>
      <c r="H74" s="67"/>
      <c r="I74" s="67"/>
      <c r="J74" s="76"/>
      <c r="K74" s="84"/>
      <c r="L74" s="93"/>
    </row>
    <row r="75" spans="1:12" s="4" customFormat="1" ht="17.25" customHeight="1" x14ac:dyDescent="0.2">
      <c r="A75" s="68" t="s">
        <v>49</v>
      </c>
      <c r="B75" s="65">
        <v>34</v>
      </c>
      <c r="C75" s="65">
        <v>10080173716</v>
      </c>
      <c r="D75" s="85" t="s">
        <v>165</v>
      </c>
      <c r="E75" s="92" t="s">
        <v>129</v>
      </c>
      <c r="F75" s="66" t="s">
        <v>34</v>
      </c>
      <c r="G75" s="66" t="s">
        <v>27</v>
      </c>
      <c r="H75" s="67"/>
      <c r="I75" s="67"/>
      <c r="J75" s="76"/>
      <c r="K75" s="84"/>
      <c r="L75" s="93"/>
    </row>
    <row r="76" spans="1:12" s="4" customFormat="1" ht="17.25" customHeight="1" x14ac:dyDescent="0.2">
      <c r="A76" s="68" t="s">
        <v>49</v>
      </c>
      <c r="B76" s="65">
        <v>13</v>
      </c>
      <c r="C76" s="65">
        <v>10104014902</v>
      </c>
      <c r="D76" s="85" t="s">
        <v>130</v>
      </c>
      <c r="E76" s="92">
        <v>38495</v>
      </c>
      <c r="F76" s="65" t="s">
        <v>46</v>
      </c>
      <c r="G76" s="66" t="s">
        <v>173</v>
      </c>
      <c r="H76" s="67"/>
      <c r="I76" s="67"/>
      <c r="J76" s="76"/>
      <c r="K76" s="84"/>
      <c r="L76" s="93"/>
    </row>
    <row r="77" spans="1:12" s="4" customFormat="1" ht="17.25" customHeight="1" x14ac:dyDescent="0.2">
      <c r="A77" s="68" t="s">
        <v>49</v>
      </c>
      <c r="B77" s="65">
        <v>18</v>
      </c>
      <c r="C77" s="65"/>
      <c r="D77" s="85" t="s">
        <v>131</v>
      </c>
      <c r="E77" s="92" t="s">
        <v>132</v>
      </c>
      <c r="F77" s="65" t="s">
        <v>47</v>
      </c>
      <c r="G77" s="66" t="s">
        <v>175</v>
      </c>
      <c r="H77" s="67"/>
      <c r="I77" s="67"/>
      <c r="J77" s="76"/>
      <c r="K77" s="84"/>
      <c r="L77" s="93"/>
    </row>
    <row r="78" spans="1:12" s="4" customFormat="1" ht="17.25" customHeight="1" x14ac:dyDescent="0.2">
      <c r="A78" s="68" t="s">
        <v>49</v>
      </c>
      <c r="B78" s="65">
        <v>26</v>
      </c>
      <c r="C78" s="65">
        <v>10092179383</v>
      </c>
      <c r="D78" s="85" t="s">
        <v>133</v>
      </c>
      <c r="E78" s="92" t="s">
        <v>134</v>
      </c>
      <c r="F78" s="65" t="s">
        <v>40</v>
      </c>
      <c r="G78" s="66" t="s">
        <v>174</v>
      </c>
      <c r="H78" s="67"/>
      <c r="I78" s="67"/>
      <c r="J78" s="76"/>
      <c r="K78" s="84"/>
      <c r="L78" s="93"/>
    </row>
    <row r="79" spans="1:12" s="4" customFormat="1" ht="17.25" customHeight="1" x14ac:dyDescent="0.2">
      <c r="A79" s="68" t="s">
        <v>49</v>
      </c>
      <c r="B79" s="65">
        <v>45</v>
      </c>
      <c r="C79" s="65">
        <v>10080358622</v>
      </c>
      <c r="D79" s="85" t="s">
        <v>135</v>
      </c>
      <c r="E79" s="92">
        <v>38421</v>
      </c>
      <c r="F79" s="66" t="s">
        <v>34</v>
      </c>
      <c r="G79" s="66" t="s">
        <v>41</v>
      </c>
      <c r="H79" s="67"/>
      <c r="I79" s="67"/>
      <c r="J79" s="76"/>
      <c r="K79" s="84"/>
      <c r="L79" s="93"/>
    </row>
    <row r="80" spans="1:12" s="4" customFormat="1" ht="17.25" customHeight="1" x14ac:dyDescent="0.2">
      <c r="A80" s="68" t="s">
        <v>49</v>
      </c>
      <c r="B80" s="65">
        <v>38</v>
      </c>
      <c r="C80" s="65"/>
      <c r="D80" s="85" t="s">
        <v>166</v>
      </c>
      <c r="E80" s="92">
        <v>38730</v>
      </c>
      <c r="F80" s="65" t="s">
        <v>46</v>
      </c>
      <c r="G80" s="66" t="s">
        <v>41</v>
      </c>
      <c r="H80" s="67"/>
      <c r="I80" s="67"/>
      <c r="J80" s="76"/>
      <c r="K80" s="84"/>
      <c r="L80" s="93"/>
    </row>
    <row r="81" spans="1:12" s="4" customFormat="1" ht="17.25" customHeight="1" x14ac:dyDescent="0.2">
      <c r="A81" s="68" t="s">
        <v>49</v>
      </c>
      <c r="B81" s="65">
        <v>47</v>
      </c>
      <c r="C81" s="65">
        <v>10082147664</v>
      </c>
      <c r="D81" s="85" t="s">
        <v>167</v>
      </c>
      <c r="E81" s="92">
        <v>38508</v>
      </c>
      <c r="F81" s="65" t="s">
        <v>46</v>
      </c>
      <c r="G81" s="66" t="s">
        <v>43</v>
      </c>
      <c r="H81" s="67"/>
      <c r="I81" s="67"/>
      <c r="J81" s="76"/>
      <c r="K81" s="84"/>
      <c r="L81" s="93"/>
    </row>
    <row r="82" spans="1:12" s="4" customFormat="1" ht="17.25" customHeight="1" x14ac:dyDescent="0.2">
      <c r="A82" s="68" t="s">
        <v>49</v>
      </c>
      <c r="B82" s="65">
        <v>67</v>
      </c>
      <c r="C82" s="65">
        <v>10105029156</v>
      </c>
      <c r="D82" s="85" t="s">
        <v>136</v>
      </c>
      <c r="E82" s="92">
        <v>38730</v>
      </c>
      <c r="F82" s="65" t="s">
        <v>47</v>
      </c>
      <c r="G82" s="66" t="s">
        <v>172</v>
      </c>
      <c r="H82" s="67"/>
      <c r="I82" s="67"/>
      <c r="J82" s="76"/>
      <c r="K82" s="84"/>
      <c r="L82" s="93"/>
    </row>
    <row r="83" spans="1:12" s="4" customFormat="1" ht="17.25" customHeight="1" x14ac:dyDescent="0.2">
      <c r="A83" s="68" t="s">
        <v>49</v>
      </c>
      <c r="B83" s="65">
        <v>7</v>
      </c>
      <c r="C83" s="65">
        <v>10194225443</v>
      </c>
      <c r="D83" s="85" t="s">
        <v>137</v>
      </c>
      <c r="E83" s="92">
        <v>38838</v>
      </c>
      <c r="F83" s="84" t="s">
        <v>40</v>
      </c>
      <c r="G83" s="66" t="s">
        <v>48</v>
      </c>
      <c r="H83" s="67"/>
      <c r="I83" s="67"/>
      <c r="J83" s="76"/>
      <c r="K83" s="84"/>
      <c r="L83" s="93"/>
    </row>
    <row r="84" spans="1:12" s="4" customFormat="1" ht="17.25" customHeight="1" x14ac:dyDescent="0.2">
      <c r="A84" s="68" t="s">
        <v>49</v>
      </c>
      <c r="B84" s="65">
        <v>41</v>
      </c>
      <c r="C84" s="65">
        <v>10079259387</v>
      </c>
      <c r="D84" s="85" t="s">
        <v>168</v>
      </c>
      <c r="E84" s="92">
        <v>38708</v>
      </c>
      <c r="F84" s="65" t="s">
        <v>46</v>
      </c>
      <c r="G84" s="66" t="s">
        <v>41</v>
      </c>
      <c r="H84" s="67"/>
      <c r="I84" s="67"/>
      <c r="J84" s="76"/>
      <c r="K84" s="84"/>
      <c r="L84" s="93"/>
    </row>
    <row r="85" spans="1:12" s="4" customFormat="1" ht="17.25" customHeight="1" x14ac:dyDescent="0.2">
      <c r="A85" s="68" t="s">
        <v>49</v>
      </c>
      <c r="B85" s="65">
        <v>37</v>
      </c>
      <c r="C85" s="65"/>
      <c r="D85" s="85" t="s">
        <v>171</v>
      </c>
      <c r="E85" s="92">
        <v>39318</v>
      </c>
      <c r="F85" s="65" t="s">
        <v>47</v>
      </c>
      <c r="G85" s="66" t="s">
        <v>41</v>
      </c>
      <c r="H85" s="67"/>
      <c r="I85" s="67"/>
      <c r="J85" s="76"/>
      <c r="K85" s="84"/>
      <c r="L85" s="93"/>
    </row>
    <row r="86" spans="1:12" s="4" customFormat="1" ht="17.25" customHeight="1" x14ac:dyDescent="0.2">
      <c r="A86" s="68" t="s">
        <v>49</v>
      </c>
      <c r="B86" s="65">
        <v>72</v>
      </c>
      <c r="C86" s="65"/>
      <c r="D86" s="85" t="s">
        <v>138</v>
      </c>
      <c r="E86" s="92" t="s">
        <v>139</v>
      </c>
      <c r="F86" s="65" t="s">
        <v>46</v>
      </c>
      <c r="G86" s="66" t="s">
        <v>106</v>
      </c>
      <c r="H86" s="67"/>
      <c r="I86" s="67"/>
      <c r="J86" s="76"/>
      <c r="K86" s="84"/>
      <c r="L86" s="93"/>
    </row>
    <row r="87" spans="1:12" s="4" customFormat="1" ht="17.25" customHeight="1" x14ac:dyDescent="0.2">
      <c r="A87" s="68" t="s">
        <v>49</v>
      </c>
      <c r="B87" s="65">
        <v>70</v>
      </c>
      <c r="C87" s="65"/>
      <c r="D87" s="85" t="s">
        <v>140</v>
      </c>
      <c r="E87" s="92" t="s">
        <v>141</v>
      </c>
      <c r="F87" s="65" t="s">
        <v>46</v>
      </c>
      <c r="G87" s="66" t="s">
        <v>106</v>
      </c>
      <c r="H87" s="67"/>
      <c r="I87" s="67"/>
      <c r="J87" s="76"/>
      <c r="K87" s="84"/>
      <c r="L87" s="93"/>
    </row>
    <row r="88" spans="1:12" s="4" customFormat="1" ht="17.25" customHeight="1" x14ac:dyDescent="0.2">
      <c r="A88" s="68" t="s">
        <v>49</v>
      </c>
      <c r="B88" s="65">
        <v>29</v>
      </c>
      <c r="C88" s="65">
        <v>10109160447</v>
      </c>
      <c r="D88" s="85" t="s">
        <v>169</v>
      </c>
      <c r="E88" s="92">
        <v>38735</v>
      </c>
      <c r="F88" s="65" t="s">
        <v>46</v>
      </c>
      <c r="G88" s="66" t="s">
        <v>176</v>
      </c>
      <c r="H88" s="67"/>
      <c r="I88" s="67"/>
      <c r="J88" s="76"/>
      <c r="K88" s="84"/>
      <c r="L88" s="93"/>
    </row>
    <row r="89" spans="1:12" s="4" customFormat="1" ht="17.25" customHeight="1" thickBot="1" x14ac:dyDescent="0.25">
      <c r="A89" s="69" t="s">
        <v>49</v>
      </c>
      <c r="B89" s="70">
        <v>32</v>
      </c>
      <c r="C89" s="70">
        <v>10076946848</v>
      </c>
      <c r="D89" s="86" t="s">
        <v>170</v>
      </c>
      <c r="E89" s="94">
        <v>38436</v>
      </c>
      <c r="F89" s="70" t="s">
        <v>46</v>
      </c>
      <c r="G89" s="71" t="s">
        <v>27</v>
      </c>
      <c r="H89" s="91"/>
      <c r="I89" s="91"/>
      <c r="J89" s="88"/>
      <c r="K89" s="87"/>
      <c r="L89" s="95"/>
    </row>
    <row r="90" spans="1:12" s="4" customFormat="1" ht="4.5" customHeight="1" thickTop="1" thickBot="1" x14ac:dyDescent="0.25">
      <c r="A90" s="56"/>
      <c r="B90" s="60"/>
      <c r="C90" s="61"/>
      <c r="D90" s="42"/>
      <c r="E90" s="42"/>
      <c r="F90" s="56"/>
      <c r="G90" s="42"/>
      <c r="H90" s="62"/>
      <c r="I90" s="62"/>
      <c r="J90" s="63"/>
      <c r="K90" s="63"/>
      <c r="L90" s="63"/>
    </row>
    <row r="91" spans="1:12" s="4" customFormat="1" ht="18" customHeight="1" thickTop="1" x14ac:dyDescent="0.2">
      <c r="A91" s="119" t="s">
        <v>5</v>
      </c>
      <c r="B91" s="120"/>
      <c r="C91" s="120"/>
      <c r="D91" s="120"/>
      <c r="E91" s="54"/>
      <c r="F91" s="54"/>
      <c r="G91" s="120" t="s">
        <v>6</v>
      </c>
      <c r="H91" s="120"/>
      <c r="I91" s="120"/>
      <c r="J91" s="120"/>
      <c r="K91" s="120"/>
      <c r="L91" s="121"/>
    </row>
    <row r="92" spans="1:12" s="4" customFormat="1" ht="12" customHeight="1" x14ac:dyDescent="0.2">
      <c r="A92" s="29" t="s">
        <v>178</v>
      </c>
      <c r="B92" s="30"/>
      <c r="C92" s="33"/>
      <c r="D92" s="31"/>
      <c r="E92" s="43"/>
      <c r="F92" s="44"/>
      <c r="G92" s="79" t="s">
        <v>35</v>
      </c>
      <c r="H92" s="57">
        <v>12</v>
      </c>
      <c r="I92" s="58"/>
      <c r="J92" s="1"/>
      <c r="K92" s="77" t="s">
        <v>33</v>
      </c>
      <c r="L92" s="55">
        <f>COUNTIF(F23:F89,"ЗМС")</f>
        <v>0</v>
      </c>
    </row>
    <row r="93" spans="1:12" s="4" customFormat="1" ht="12" customHeight="1" x14ac:dyDescent="0.2">
      <c r="A93" s="29" t="s">
        <v>179</v>
      </c>
      <c r="B93" s="8"/>
      <c r="C93" s="34"/>
      <c r="D93" s="23"/>
      <c r="E93" s="45"/>
      <c r="F93" s="46"/>
      <c r="G93" s="79" t="s">
        <v>28</v>
      </c>
      <c r="H93" s="57">
        <f>H94+H99</f>
        <v>67</v>
      </c>
      <c r="I93" s="58"/>
      <c r="J93" s="1"/>
      <c r="K93" s="77" t="s">
        <v>21</v>
      </c>
      <c r="L93" s="55">
        <f>COUNTIF(F23:F89,"МСМК")</f>
        <v>0</v>
      </c>
    </row>
    <row r="94" spans="1:12" s="4" customFormat="1" ht="12" customHeight="1" x14ac:dyDescent="0.2">
      <c r="A94" s="29" t="s">
        <v>62</v>
      </c>
      <c r="B94" s="8"/>
      <c r="C94" s="35"/>
      <c r="D94" s="23"/>
      <c r="E94" s="45"/>
      <c r="F94" s="46"/>
      <c r="G94" s="79" t="s">
        <v>29</v>
      </c>
      <c r="H94" s="57">
        <f>H95+H96+H98</f>
        <v>67</v>
      </c>
      <c r="I94" s="58"/>
      <c r="J94" s="1"/>
      <c r="K94" s="77" t="s">
        <v>24</v>
      </c>
      <c r="L94" s="55">
        <f>COUNTIF(F23:F89,"МС")</f>
        <v>0</v>
      </c>
    </row>
    <row r="95" spans="1:12" s="4" customFormat="1" ht="12" customHeight="1" x14ac:dyDescent="0.2">
      <c r="A95" s="29" t="s">
        <v>180</v>
      </c>
      <c r="B95" s="8"/>
      <c r="C95" s="35"/>
      <c r="D95" s="23"/>
      <c r="G95" s="79" t="s">
        <v>30</v>
      </c>
      <c r="H95" s="57">
        <f>COUNT(A23:A89)</f>
        <v>48</v>
      </c>
      <c r="I95" s="58"/>
      <c r="J95" s="1"/>
      <c r="K95" s="77" t="s">
        <v>34</v>
      </c>
      <c r="L95" s="55">
        <f>COUNTIF(F23:F89,"КМС")</f>
        <v>21</v>
      </c>
    </row>
    <row r="96" spans="1:12" s="4" customFormat="1" ht="12" customHeight="1" x14ac:dyDescent="0.2">
      <c r="A96" s="82"/>
      <c r="B96" s="8"/>
      <c r="C96" s="35"/>
      <c r="D96" s="23"/>
      <c r="E96" s="45"/>
      <c r="F96" s="46"/>
      <c r="G96" s="79" t="s">
        <v>31</v>
      </c>
      <c r="H96" s="57">
        <f>COUNTIF(A23:A89,"НФ")</f>
        <v>19</v>
      </c>
      <c r="I96" s="58"/>
      <c r="J96" s="1"/>
      <c r="K96" s="77" t="s">
        <v>40</v>
      </c>
      <c r="L96" s="55">
        <f>COUNTIF(F23:F89,"1 СР")</f>
        <v>13</v>
      </c>
    </row>
    <row r="97" spans="1:12" s="4" customFormat="1" ht="12" customHeight="1" x14ac:dyDescent="0.2">
      <c r="A97" s="29"/>
      <c r="B97" s="8"/>
      <c r="C97" s="35"/>
      <c r="D97" s="23"/>
      <c r="E97" s="45"/>
      <c r="F97" s="46"/>
      <c r="G97" s="77" t="s">
        <v>50</v>
      </c>
      <c r="H97" s="78">
        <f>COUNTIF(A23:A89,"ЛИМ")</f>
        <v>0</v>
      </c>
      <c r="I97" s="58"/>
      <c r="J97" s="1"/>
      <c r="K97" s="40" t="s">
        <v>46</v>
      </c>
      <c r="L97" s="51">
        <f>COUNTIF(F23:F89,"2 СР")</f>
        <v>25</v>
      </c>
    </row>
    <row r="98" spans="1:12" s="4" customFormat="1" ht="12" customHeight="1" x14ac:dyDescent="0.2">
      <c r="A98" s="29"/>
      <c r="B98" s="8"/>
      <c r="C98" s="8"/>
      <c r="D98" s="23"/>
      <c r="E98" s="45"/>
      <c r="F98" s="46"/>
      <c r="G98" s="79" t="s">
        <v>36</v>
      </c>
      <c r="H98" s="57">
        <f>COUNTIF(A23:A89,"ДСКВ")</f>
        <v>0</v>
      </c>
      <c r="I98" s="58"/>
      <c r="J98" s="1"/>
      <c r="K98" s="40" t="s">
        <v>47</v>
      </c>
      <c r="L98" s="55">
        <f>COUNTIF(F23:F89,"3 СР")</f>
        <v>8</v>
      </c>
    </row>
    <row r="99" spans="1:12" s="4" customFormat="1" ht="12" customHeight="1" x14ac:dyDescent="0.2">
      <c r="A99" s="29"/>
      <c r="B99" s="8"/>
      <c r="C99" s="8"/>
      <c r="D99" s="23"/>
      <c r="E99" s="47"/>
      <c r="F99" s="48"/>
      <c r="G99" s="79" t="s">
        <v>32</v>
      </c>
      <c r="H99" s="57">
        <f>COUNTIF(A23:A89,"НС")</f>
        <v>0</v>
      </c>
      <c r="I99" s="59"/>
      <c r="J99" s="80"/>
      <c r="K99" s="81"/>
      <c r="L99" s="83"/>
    </row>
    <row r="100" spans="1:12" s="4" customFormat="1" ht="6.75" customHeight="1" x14ac:dyDescent="0.2">
      <c r="A100" s="16"/>
      <c r="B100" s="75"/>
      <c r="C100" s="75"/>
      <c r="D100" s="1"/>
      <c r="E100" s="1"/>
      <c r="F100" s="1"/>
      <c r="G100" s="1"/>
      <c r="H100" s="1"/>
      <c r="I100" s="1"/>
      <c r="J100" s="41"/>
      <c r="K100" s="1"/>
      <c r="L100" s="17"/>
    </row>
    <row r="101" spans="1:12" s="4" customFormat="1" ht="15.75" customHeight="1" x14ac:dyDescent="0.2">
      <c r="A101" s="116" t="s">
        <v>3</v>
      </c>
      <c r="B101" s="117"/>
      <c r="C101" s="117"/>
      <c r="D101" s="117"/>
      <c r="E101" s="117" t="s">
        <v>12</v>
      </c>
      <c r="F101" s="117"/>
      <c r="G101" s="117"/>
      <c r="H101" s="117"/>
      <c r="I101" s="117" t="s">
        <v>4</v>
      </c>
      <c r="J101" s="117"/>
      <c r="K101" s="117"/>
      <c r="L101" s="118"/>
    </row>
    <row r="102" spans="1:12" s="4" customFormat="1" ht="9.75" customHeight="1" x14ac:dyDescent="0.2">
      <c r="A102" s="101"/>
      <c r="B102" s="102"/>
      <c r="C102" s="102"/>
      <c r="D102" s="102"/>
      <c r="E102" s="102"/>
      <c r="F102" s="103"/>
      <c r="G102" s="103"/>
      <c r="H102" s="103"/>
      <c r="I102" s="103"/>
      <c r="J102" s="103"/>
      <c r="K102" s="103"/>
      <c r="L102" s="104"/>
    </row>
    <row r="103" spans="1:12" s="4" customFormat="1" ht="9.75" customHeight="1" x14ac:dyDescent="0.2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</row>
    <row r="104" spans="1:12" s="4" customFormat="1" ht="9.75" customHeight="1" x14ac:dyDescent="0.2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</row>
    <row r="105" spans="1:12" s="4" customFormat="1" ht="9.75" customHeight="1" x14ac:dyDescent="0.2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4"/>
    </row>
    <row r="106" spans="1:12" s="4" customFormat="1" ht="9.75" customHeight="1" x14ac:dyDescent="0.2">
      <c r="A106" s="10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5"/>
    </row>
    <row r="107" spans="1:12" s="4" customFormat="1" ht="9.75" customHeight="1" x14ac:dyDescent="0.2">
      <c r="A107" s="101"/>
      <c r="B107" s="102"/>
      <c r="C107" s="102"/>
      <c r="D107" s="102"/>
      <c r="E107" s="102"/>
      <c r="F107" s="106"/>
      <c r="G107" s="106"/>
      <c r="H107" s="106"/>
      <c r="I107" s="106"/>
      <c r="J107" s="106"/>
      <c r="K107" s="106"/>
      <c r="L107" s="107"/>
    </row>
    <row r="108" spans="1:12" s="4" customFormat="1" ht="15.75" customHeight="1" thickBot="1" x14ac:dyDescent="0.25">
      <c r="A108" s="108"/>
      <c r="B108" s="99"/>
      <c r="C108" s="99"/>
      <c r="D108" s="99"/>
      <c r="E108" s="99" t="str">
        <f>G17</f>
        <v>ЖУРКИН С.Г. (1к., г. Орел)</v>
      </c>
      <c r="F108" s="99"/>
      <c r="G108" s="99"/>
      <c r="H108" s="99"/>
      <c r="I108" s="99" t="str">
        <f>G18</f>
        <v>СТОЛЯРОВА Т.Е. (ВК, Орел)</v>
      </c>
      <c r="J108" s="99"/>
      <c r="K108" s="99"/>
      <c r="L108" s="100"/>
    </row>
    <row r="109" spans="1:12" s="4" customFormat="1" ht="14.25" customHeight="1" thickTop="1" x14ac:dyDescent="0.2">
      <c r="A109" s="1"/>
      <c r="B109" s="13"/>
      <c r="C109" s="13"/>
      <c r="D109" s="1"/>
      <c r="E109" s="1"/>
      <c r="F109" s="1"/>
      <c r="G109" s="1"/>
      <c r="H109" s="1"/>
      <c r="I109" s="1"/>
      <c r="J109" s="41"/>
      <c r="K109" s="1"/>
      <c r="L109" s="1"/>
    </row>
    <row r="117" ht="9.75" customHeight="1" x14ac:dyDescent="0.2"/>
  </sheetData>
  <mergeCells count="45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H15:L15"/>
    <mergeCell ref="E21:E22"/>
    <mergeCell ref="A101:D101"/>
    <mergeCell ref="E101:H101"/>
    <mergeCell ref="I101:L101"/>
    <mergeCell ref="F21:F22"/>
    <mergeCell ref="G21:G22"/>
    <mergeCell ref="H21:H22"/>
    <mergeCell ref="A91:D91"/>
    <mergeCell ref="G91:L91"/>
    <mergeCell ref="L21:L22"/>
    <mergeCell ref="A15:G15"/>
    <mergeCell ref="K21:K22"/>
    <mergeCell ref="I21:I22"/>
    <mergeCell ref="H16:L16"/>
    <mergeCell ref="J21:J22"/>
    <mergeCell ref="H17:L17"/>
    <mergeCell ref="H18:L18"/>
    <mergeCell ref="I108:L108"/>
    <mergeCell ref="A102:E102"/>
    <mergeCell ref="F102:L102"/>
    <mergeCell ref="A106:E106"/>
    <mergeCell ref="F106:L106"/>
    <mergeCell ref="A107:E107"/>
    <mergeCell ref="F107:L107"/>
    <mergeCell ref="A108:D108"/>
    <mergeCell ref="E108:H108"/>
    <mergeCell ref="C21:C22"/>
    <mergeCell ref="D21:D22"/>
    <mergeCell ref="A21:A22"/>
    <mergeCell ref="B21:B22"/>
  </mergeCells>
  <conditionalFormatting sqref="B92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98:G99 G92:G96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2021-08-16T08:41:52Z</dcterms:modified>
</cp:coreProperties>
</file>