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500 м юн-ры 17-1 (2" sheetId="1" r:id="rId1"/>
  </sheets>
  <externalReferences>
    <externalReference r:id="rId2"/>
  </externalReferences>
  <definedNames>
    <definedName name="_xlnm.Print_Titles" localSheetId="0">'Гит с ходу 500 м юн-ры 17-1 (2'!$21:$21</definedName>
    <definedName name="_xlnm.Print_Area" localSheetId="0">'Гит с ходу 500 м юн-ры 17-1 (2'!$A$1:$M$90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G88" i="1"/>
  <c r="D88" i="1"/>
  <c r="K76" i="1"/>
  <c r="I76" i="1"/>
  <c r="G76" i="1"/>
  <c r="F76" i="1"/>
  <c r="E76" i="1"/>
  <c r="D76" i="1"/>
  <c r="C76" i="1"/>
  <c r="K75" i="1"/>
  <c r="I75" i="1"/>
  <c r="G75" i="1"/>
  <c r="F75" i="1"/>
  <c r="E75" i="1"/>
  <c r="D75" i="1"/>
  <c r="C75" i="1"/>
  <c r="K74" i="1"/>
  <c r="I74" i="1"/>
  <c r="G74" i="1"/>
  <c r="F74" i="1"/>
  <c r="E74" i="1"/>
  <c r="D74" i="1"/>
  <c r="C74" i="1"/>
  <c r="K73" i="1"/>
  <c r="I73" i="1"/>
  <c r="G73" i="1"/>
  <c r="F73" i="1"/>
  <c r="E73" i="1"/>
  <c r="D73" i="1"/>
  <c r="C73" i="1"/>
  <c r="K72" i="1"/>
  <c r="I72" i="1"/>
  <c r="G72" i="1"/>
  <c r="F72" i="1"/>
  <c r="E72" i="1"/>
  <c r="D72" i="1"/>
  <c r="C72" i="1"/>
  <c r="K71" i="1"/>
  <c r="I71" i="1"/>
  <c r="G71" i="1"/>
  <c r="F71" i="1"/>
  <c r="E71" i="1"/>
  <c r="D71" i="1"/>
  <c r="C71" i="1"/>
  <c r="K70" i="1"/>
  <c r="I70" i="1"/>
  <c r="G70" i="1"/>
  <c r="F70" i="1"/>
  <c r="E70" i="1"/>
  <c r="D70" i="1"/>
  <c r="C70" i="1"/>
  <c r="K69" i="1"/>
  <c r="I69" i="1"/>
  <c r="G69" i="1"/>
  <c r="F69" i="1"/>
  <c r="E69" i="1"/>
  <c r="D69" i="1"/>
  <c r="C69" i="1"/>
  <c r="K68" i="1"/>
  <c r="I68" i="1"/>
  <c r="G68" i="1"/>
  <c r="F68" i="1"/>
  <c r="E68" i="1"/>
  <c r="D68" i="1"/>
  <c r="C68" i="1"/>
  <c r="K67" i="1"/>
  <c r="I67" i="1"/>
  <c r="G67" i="1"/>
  <c r="F67" i="1"/>
  <c r="E67" i="1"/>
  <c r="D67" i="1"/>
  <c r="C67" i="1"/>
  <c r="K66" i="1"/>
  <c r="I66" i="1"/>
  <c r="G66" i="1"/>
  <c r="F66" i="1"/>
  <c r="E66" i="1"/>
  <c r="D66" i="1"/>
  <c r="C66" i="1"/>
  <c r="K65" i="1"/>
  <c r="I65" i="1"/>
  <c r="G65" i="1"/>
  <c r="F65" i="1"/>
  <c r="E65" i="1"/>
  <c r="D65" i="1"/>
  <c r="C65" i="1"/>
  <c r="K64" i="1"/>
  <c r="I64" i="1"/>
  <c r="G64" i="1"/>
  <c r="F64" i="1"/>
  <c r="E64" i="1"/>
  <c r="D64" i="1"/>
  <c r="C64" i="1"/>
  <c r="K63" i="1"/>
  <c r="I63" i="1"/>
  <c r="G63" i="1"/>
  <c r="F63" i="1"/>
  <c r="E63" i="1"/>
  <c r="D63" i="1"/>
  <c r="C63" i="1"/>
  <c r="K62" i="1"/>
  <c r="I62" i="1"/>
  <c r="G62" i="1"/>
  <c r="F62" i="1"/>
  <c r="E62" i="1"/>
  <c r="D62" i="1"/>
  <c r="C62" i="1"/>
  <c r="K61" i="1"/>
  <c r="I61" i="1"/>
  <c r="G61" i="1"/>
  <c r="F61" i="1"/>
  <c r="E61" i="1"/>
  <c r="D61" i="1"/>
  <c r="C61" i="1"/>
  <c r="K60" i="1"/>
  <c r="I60" i="1"/>
  <c r="G60" i="1"/>
  <c r="F60" i="1"/>
  <c r="E60" i="1"/>
  <c r="D60" i="1"/>
  <c r="C60" i="1"/>
  <c r="K59" i="1"/>
  <c r="I59" i="1"/>
  <c r="G59" i="1"/>
  <c r="F59" i="1"/>
  <c r="E59" i="1"/>
  <c r="D59" i="1"/>
  <c r="C59" i="1"/>
  <c r="K58" i="1"/>
  <c r="I58" i="1"/>
  <c r="G58" i="1"/>
  <c r="F58" i="1"/>
  <c r="E58" i="1"/>
  <c r="D58" i="1"/>
  <c r="C58" i="1"/>
  <c r="K57" i="1"/>
  <c r="I57" i="1"/>
  <c r="G57" i="1"/>
  <c r="F57" i="1"/>
  <c r="E57" i="1"/>
  <c r="D57" i="1"/>
  <c r="C57" i="1"/>
  <c r="K56" i="1"/>
  <c r="I56" i="1"/>
  <c r="G56" i="1"/>
  <c r="F56" i="1"/>
  <c r="E56" i="1"/>
  <c r="D56" i="1"/>
  <c r="C56" i="1"/>
  <c r="K55" i="1"/>
  <c r="I55" i="1"/>
  <c r="G55" i="1"/>
  <c r="F55" i="1"/>
  <c r="E55" i="1"/>
  <c r="D55" i="1"/>
  <c r="C55" i="1"/>
  <c r="K54" i="1"/>
  <c r="I54" i="1"/>
  <c r="G54" i="1"/>
  <c r="F54" i="1"/>
  <c r="E54" i="1"/>
  <c r="D54" i="1"/>
  <c r="C54" i="1"/>
  <c r="K53" i="1"/>
  <c r="I53" i="1"/>
  <c r="G53" i="1"/>
  <c r="F53" i="1"/>
  <c r="E53" i="1"/>
  <c r="D53" i="1"/>
  <c r="C53" i="1"/>
  <c r="K52" i="1"/>
  <c r="I52" i="1"/>
  <c r="G52" i="1"/>
  <c r="F52" i="1"/>
  <c r="E52" i="1"/>
  <c r="D52" i="1"/>
  <c r="C52" i="1"/>
  <c r="K51" i="1"/>
  <c r="I51" i="1"/>
  <c r="G51" i="1"/>
  <c r="F51" i="1"/>
  <c r="E51" i="1"/>
  <c r="D51" i="1"/>
  <c r="C51" i="1"/>
  <c r="K50" i="1"/>
  <c r="I50" i="1"/>
  <c r="G50" i="1"/>
  <c r="F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<sst xmlns="http://schemas.openxmlformats.org/spreadsheetml/2006/main" count="108" uniqueCount="59">
  <si>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</si>
  <si>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</si>
  <si>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</si>
  <si>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</si>
  <si>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</si>
  <si>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</si>
  <si>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</si>
  <si>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500 м</t>
  </si>
  <si>
    <t>ЮНИОРЫ 17-18 лет</t>
  </si>
  <si>
    <t>МЕСТО ПРОВЕДЕНИЯ: г. Москва</t>
  </si>
  <si>
    <t>НАЧАЛО ГОНКИ:</t>
  </si>
  <si>
    <t>№ ВРВС:  0080231811Я</t>
  </si>
  <si>
    <t>ДАТА ПРОВЕДЕНИЯ: 10 февраля 2025 года</t>
  </si>
  <si>
    <t>ОКОНЧАНИЕ ГОНКИ:</t>
  </si>
  <si>
    <t>№ ЕКП 2025: 2008770022031824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</si>
  <si>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</si>
  <si>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</si>
  <si>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</si>
  <si>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</si>
  <si>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</si>
  <si>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</si>
  <si>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</si>
  <si>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</si>
  <si>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</si>
  <si>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</si>
  <si>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</si>
  <si>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</si>
  <si>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</si>
  <si>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</si>
  <si>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</si>
  <si>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</si>
  <si>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</si>
  <si>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</si>
  <si>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</si>
  <si>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</si>
  <si>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</si>
  <si>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</si>
  <si>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</si>
  <si>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</si>
  <si>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</si>
  <si>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</si>
  <si>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</si>
  <si>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МС</t>
  </si>
  <si>
    <t>МС  26,50</t>
  </si>
  <si>
    <t>КМС</t>
  </si>
  <si>
    <t>КМС 30,00</t>
  </si>
  <si>
    <t>1 -31,00</t>
  </si>
  <si>
    <t>2 - 33,00</t>
  </si>
  <si>
    <t>3 - 35,00</t>
  </si>
  <si>
    <t>1 юн - 38,50</t>
  </si>
  <si>
    <t>1 сп.р.</t>
  </si>
  <si>
    <t>2 сп.р.</t>
  </si>
  <si>
    <t>3 сп.р.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</si>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</sst>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8" fillId="0" borderId="0"/>
  </cellStyleXfs>
  <cellXfs count="12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11" fillId="0" borderId="15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1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right" vertical="center"/>
    </xf>
    <xf numFmtId="164" fontId="12" fillId="0" borderId="20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164" fontId="12" fillId="0" borderId="21" xfId="1" applyNumberFormat="1" applyFont="1" applyBorder="1" applyAlignment="1">
      <alignment horizontal="right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14" fontId="14" fillId="3" borderId="26" xfId="0" applyNumberFormat="1" applyFont="1" applyFill="1" applyBorder="1" applyAlignment="1">
      <alignment horizontal="center" vertical="center"/>
    </xf>
    <xf numFmtId="166" fontId="15" fillId="0" borderId="26" xfId="1" applyNumberFormat="1" applyFont="1" applyBorder="1" applyAlignment="1">
      <alignment horizontal="center" vertical="center" wrapText="1"/>
    </xf>
    <xf numFmtId="166" fontId="16" fillId="0" borderId="26" xfId="3" applyNumberFormat="1" applyFont="1" applyBorder="1" applyAlignment="1">
      <alignment horizontal="center" vertical="center" wrapText="1"/>
    </xf>
    <xf numFmtId="2" fontId="14" fillId="0" borderId="26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5" fillId="0" borderId="0" xfId="4" applyFont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vertical="center"/>
    </xf>
    <xf numFmtId="0" fontId="11" fillId="2" borderId="30" xfId="1" applyFont="1" applyFill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49" fontId="10" fillId="0" borderId="13" xfId="1" applyNumberFormat="1" applyFont="1" applyBorder="1" applyAlignment="1">
      <alignment horizontal="center" vertical="center"/>
    </xf>
    <xf numFmtId="14" fontId="10" fillId="0" borderId="13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left" vertical="center"/>
    </xf>
    <xf numFmtId="0" fontId="3" fillId="0" borderId="13" xfId="1" applyFont="1" applyBorder="1" applyAlignment="1">
      <alignment horizontal="right" vertical="center"/>
    </xf>
    <xf numFmtId="49" fontId="10" fillId="0" borderId="13" xfId="5" applyNumberFormat="1" applyFont="1" applyBorder="1" applyAlignment="1">
      <alignment vertical="center"/>
    </xf>
    <xf numFmtId="0" fontId="3" fillId="0" borderId="16" xfId="1" applyFont="1" applyBorder="1" applyAlignment="1">
      <alignment horizontal="right" vertical="center"/>
    </xf>
    <xf numFmtId="9" fontId="10" fillId="0" borderId="13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14" fontId="3" fillId="0" borderId="13" xfId="1" applyNumberFormat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9" fillId="2" borderId="12" xfId="1" applyFont="1" applyFill="1" applyBorder="1" applyAlignment="1">
      <alignment vertical="center"/>
    </xf>
    <xf numFmtId="0" fontId="19" fillId="2" borderId="13" xfId="1" applyFont="1" applyFill="1" applyBorder="1" applyAlignment="1">
      <alignment vertical="center"/>
    </xf>
    <xf numFmtId="0" fontId="19" fillId="2" borderId="13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4"/>
    <cellStyle name="Обычный 5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533398</xdr:colOff>
      <xdr:row>0</xdr:row>
      <xdr:rowOff>318406</xdr:rowOff>
    </xdr:from>
    <xdr:to>
      <xdr:col>2</xdr:col>
      <xdr:colOff>190500</xdr:colOff>
      <xdr:row>3</xdr:row>
      <xdr:rowOff>342900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B5BDE0-40C9-3B45-BA2B-66AFD2F1724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6"/>
          <a:ext cx="1057277" cy="1167494"/>
        </a:xfrm>
        <a:prstGeom prst="rect">
          <a:avLst/>
        </a:prstGeom>
      </xdr:spPr>
    </xdr:pic>
    <xdr:clientData/>
  </xdr:twoCellAnchor>
  <xdr:twoCellAnchor editAs="oneCell">
    <xdr:from>
      <xdr:col>2</xdr:col>
      <xdr:colOff>382528</xdr:colOff>
      <xdr:row>1</xdr:row>
      <xdr:rowOff>109054</xdr:rowOff>
    </xdr:from>
    <xdr:to>
      <xdr:col>3</xdr:col>
      <xdr:colOff>304800</xdr:colOff>
      <xdr:row>3</xdr:row>
      <xdr:rowOff>342899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7DA157-9304-1641-BC5A-29F9C122DA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703" y="490054"/>
          <a:ext cx="1560572" cy="99584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285750</xdr:colOff>
      <xdr:row>1</xdr:row>
      <xdr:rowOff>134454</xdr:rowOff>
    </xdr:from>
    <xdr:to>
      <xdr:col>12</xdr:col>
      <xdr:colOff>250685</xdr:colOff>
      <xdr:row>4</xdr:row>
      <xdr:rowOff>133350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E2DE5E06-B07C-D841-8882-79F529A95C10}"/>
            </a:ext>
          </a:extLst>
        </xdr:cNvPr>
        <xdr:cNvGrpSpPr/>
      </xdr:nvGrpSpPr>
      <xdr:grpSpPr>
        <a:xfrm>
          <a:off x="14173200" y="515454"/>
          <a:ext cx="19461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AB4BBEBC-9789-824D-C079-56E037F13D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CAC6248A-D8B5-8D1E-6F44-CBE87B1853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228600</xdr:colOff>
      <xdr:row>83</xdr:row>
      <xdr:rowOff>38100</xdr:rowOff>
    </xdr:from>
    <xdr:to>
      <xdr:col>11</xdr:col>
      <xdr:colOff>733157</xdr:colOff>
      <xdr:row>86</xdr:row>
      <xdr:rowOff>77013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58900" y="28327350"/>
          <a:ext cx="1304657" cy="562788"/>
        </a:xfrm>
        <a:prstGeom prst="rect">
          <a:avLst/>
        </a:prstGeom>
      </xdr:spPr>
    </xdr:pic>
    <xdr:clientData/>
  </xdr:twoCellAnchor>
  <xdr:twoCellAnchor editAs="oneCell">
    <xdr:from>
      <xdr:col>6</xdr:col>
      <xdr:colOff>1390650</xdr:colOff>
      <xdr:row>83</xdr:row>
      <xdr:rowOff>38100</xdr:rowOff>
    </xdr:from>
    <xdr:to>
      <xdr:col>7</xdr:col>
      <xdr:colOff>600607</xdr:colOff>
      <xdr:row>86</xdr:row>
      <xdr:rowOff>101399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15475" y="28327350"/>
          <a:ext cx="1743607" cy="587174"/>
        </a:xfrm>
        <a:prstGeom prst="rect">
          <a:avLst/>
        </a:prstGeom>
      </xdr:spPr>
    </xdr:pic>
    <xdr:clientData/>
  </xdr:twoCellAnchor>
  <xdr:twoCellAnchor editAs="oneCell">
    <xdr:from>
      <xdr:col>3</xdr:col>
      <xdr:colOff>1543050</xdr:colOff>
      <xdr:row>82</xdr:row>
      <xdr:rowOff>171450</xdr:rowOff>
    </xdr:from>
    <xdr:to>
      <xdr:col>4</xdr:col>
      <xdr:colOff>585359</xdr:colOff>
      <xdr:row>86</xdr:row>
      <xdr:rowOff>25199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81525" y="28260675"/>
          <a:ext cx="1642634" cy="577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9"/>
  <sheetViews>
    <sheetView tabSelected="1" view="pageBreakPreview" zoomScale="50" zoomScaleNormal="90" zoomScaleSheetLayoutView="50" workbookViewId="0">
      <selection activeCell="P9" sqref="P9"/>
    </sheetView>
  </sheetViews>
  <sheetFormatPr defaultColWidth="9.28515625" defaultRowHeight="12.75" x14ac:dyDescent="0.25"/>
  <cols>
    <col min="1" max="1" width="11.28515625" style="2" customWidth="1"/>
    <col min="2" max="2" width="9.7109375" style="3" customWidth="1"/>
    <col min="3" max="3" width="24.5703125" style="3" customWidth="1"/>
    <col min="4" max="4" width="39" style="2" customWidth="1"/>
    <col min="5" max="5" width="18.7109375" style="4" customWidth="1"/>
    <col min="6" max="6" width="18.5703125" style="2" customWidth="1"/>
    <col min="7" max="7" width="38" style="2" customWidth="1"/>
    <col min="8" max="10" width="15.85546875" style="2" customWidth="1"/>
    <col min="11" max="11" width="12" style="2" customWidth="1"/>
    <col min="12" max="12" width="17.5703125" style="2" customWidth="1"/>
    <col min="13" max="13" width="17.42578125" style="2" customWidth="1"/>
    <col min="14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30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0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5">
      <c r="A13" s="17" t="s">
        <v>9</v>
      </c>
      <c r="B13" s="18"/>
      <c r="C13" s="19"/>
      <c r="D13" s="20"/>
      <c r="E13" s="21"/>
      <c r="F13" s="22"/>
      <c r="G13" s="23" t="s">
        <v>10</v>
      </c>
      <c r="H13" s="22"/>
      <c r="I13" s="22"/>
      <c r="J13" s="22"/>
      <c r="K13" s="22"/>
      <c r="L13" s="24"/>
      <c r="M13" s="25" t="s">
        <v>11</v>
      </c>
    </row>
    <row r="14" spans="1:13" ht="15.75" x14ac:dyDescent="0.25">
      <c r="A14" s="26" t="s">
        <v>12</v>
      </c>
      <c r="B14" s="27"/>
      <c r="C14" s="27"/>
      <c r="D14" s="28"/>
      <c r="E14" s="29"/>
      <c r="F14" s="30"/>
      <c r="G14" s="31" t="s">
        <v>13</v>
      </c>
      <c r="H14" s="30"/>
      <c r="I14" s="30"/>
      <c r="J14" s="30"/>
      <c r="K14" s="30"/>
      <c r="L14" s="32"/>
      <c r="M14" s="33" t="s">
        <v>14</v>
      </c>
    </row>
    <row r="15" spans="1:13" ht="15" x14ac:dyDescent="0.25">
      <c r="A15" s="34" t="s">
        <v>15</v>
      </c>
      <c r="B15" s="35"/>
      <c r="C15" s="35"/>
      <c r="D15" s="35"/>
      <c r="E15" s="35"/>
      <c r="F15" s="35"/>
      <c r="G15" s="36"/>
      <c r="H15" s="37" t="s">
        <v>16</v>
      </c>
      <c r="I15" s="35"/>
      <c r="J15" s="35"/>
      <c r="K15" s="35"/>
      <c r="L15" s="35"/>
      <c r="M15" s="38"/>
    </row>
    <row r="16" spans="1:13" ht="15" x14ac:dyDescent="0.25">
      <c r="A16" s="39"/>
      <c r="B16" s="40"/>
      <c r="C16" s="40"/>
      <c r="D16" s="41"/>
      <c r="E16" s="42"/>
      <c r="F16" s="41"/>
      <c r="G16" s="43" t="s">
        <v>17</v>
      </c>
      <c r="H16" s="44" t="s">
        <v>18</v>
      </c>
      <c r="I16" s="45"/>
      <c r="J16" s="45"/>
      <c r="K16" s="45"/>
      <c r="L16" s="45"/>
      <c r="M16" s="46"/>
    </row>
    <row r="17" spans="1:15" ht="15" x14ac:dyDescent="0.25">
      <c r="A17" s="39" t="s">
        <v>19</v>
      </c>
      <c r="B17" s="40"/>
      <c r="C17" s="40"/>
      <c r="D17" s="47"/>
      <c r="F17" s="47"/>
      <c r="G17" s="48" t="s">
        <v>20</v>
      </c>
      <c r="H17" s="49" t="s">
        <v>21</v>
      </c>
      <c r="I17" s="50"/>
      <c r="J17" s="50"/>
      <c r="K17" s="50"/>
      <c r="L17" s="50"/>
      <c r="M17" s="51"/>
    </row>
    <row r="18" spans="1:15" ht="15" x14ac:dyDescent="0.25">
      <c r="A18" s="39" t="s">
        <v>22</v>
      </c>
      <c r="B18" s="40"/>
      <c r="C18" s="40"/>
      <c r="D18" s="43"/>
      <c r="E18" s="42"/>
      <c r="F18" s="41"/>
      <c r="G18" s="48" t="s">
        <v>23</v>
      </c>
      <c r="H18" s="49" t="s">
        <v>24</v>
      </c>
      <c r="I18" s="50"/>
      <c r="J18" s="50"/>
      <c r="K18" s="50"/>
      <c r="L18" s="50"/>
      <c r="M18" s="51"/>
    </row>
    <row r="19" spans="1:15" ht="15.75" thickBot="1" x14ac:dyDescent="0.3">
      <c r="A19" s="52" t="s">
        <v>25</v>
      </c>
      <c r="B19" s="53"/>
      <c r="C19" s="53"/>
      <c r="D19" s="54"/>
      <c r="E19" s="55"/>
      <c r="F19" s="56"/>
      <c r="G19" s="57" t="s">
        <v>26</v>
      </c>
      <c r="H19" s="58" t="s">
        <v>27</v>
      </c>
      <c r="I19" s="59"/>
      <c r="J19" s="60"/>
      <c r="K19" s="60">
        <v>0.5</v>
      </c>
      <c r="L19" s="61"/>
      <c r="M19" s="62"/>
    </row>
    <row r="20" spans="1:15" ht="6.75" customHeight="1" thickTop="1" thickBot="1" x14ac:dyDescent="0.3"/>
    <row r="21" spans="1:15" ht="40.5" customHeight="1" thickTop="1" x14ac:dyDescent="0.25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4" t="s">
        <v>36</v>
      </c>
      <c r="K21" s="68" t="s">
        <v>37</v>
      </c>
      <c r="L21" s="66" t="s">
        <v>38</v>
      </c>
      <c r="M21" s="69" t="s">
        <v>39</v>
      </c>
    </row>
    <row r="22" spans="1:15" ht="32.25" customHeight="1" x14ac:dyDescent="0.25">
      <c r="A22" s="70"/>
      <c r="B22" s="71"/>
      <c r="C22" s="71"/>
      <c r="D22" s="71"/>
      <c r="E22" s="72"/>
      <c r="F22" s="71"/>
      <c r="G22" s="71"/>
      <c r="H22" s="73" t="s">
        <v>40</v>
      </c>
      <c r="I22" s="73" t="s">
        <v>41</v>
      </c>
      <c r="J22" s="71"/>
      <c r="K22" s="74"/>
      <c r="L22" s="75"/>
      <c r="M22" s="76"/>
    </row>
    <row r="23" spans="1:15" s="87" customFormat="1" ht="30" customHeight="1" x14ac:dyDescent="0.25">
      <c r="A23" s="77">
        <v>1</v>
      </c>
      <c r="B23" s="78">
        <v>13</v>
      </c>
      <c r="C23" s="79">
        <f>VLOOKUP(B23,[1]Список!$A$1:$F$551,2,0)</f>
        <v>10107322194</v>
      </c>
      <c r="D23" s="80" t="str">
        <f>VLOOKUP(B23,[1]Список!$A$1:$F$551,3,0)</f>
        <v>КИМАКОВСКИЙ Захар</v>
      </c>
      <c r="E23" s="81">
        <f>VLOOKUP(B23,[1]Список!$A$1:$F$551,4,0)</f>
        <v>39113</v>
      </c>
      <c r="F23" s="79" t="str">
        <f>VLOOKUP(B23,[1]Список!$A$1:$F$551,5,0)</f>
        <v>МС</v>
      </c>
      <c r="G23" s="79" t="str">
        <f>VLOOKUP(B23,[1]Список!$A$1:$F$551,6,0)</f>
        <v>Москва</v>
      </c>
      <c r="H23" s="82">
        <v>9.7800925925925917E-5</v>
      </c>
      <c r="I23" s="82">
        <f>J23-H23</f>
        <v>2.0589120370370368E-4</v>
      </c>
      <c r="J23" s="83">
        <v>3.0369212962962961E-4</v>
      </c>
      <c r="K23" s="84">
        <f>$K$19/((J23*24))</f>
        <v>68.600175311559141</v>
      </c>
      <c r="L23" s="85" t="s">
        <v>42</v>
      </c>
      <c r="M23" s="86"/>
      <c r="O23" s="88" t="s">
        <v>43</v>
      </c>
    </row>
    <row r="24" spans="1:15" s="87" customFormat="1" ht="30" customHeight="1" x14ac:dyDescent="0.25">
      <c r="A24" s="77">
        <v>2</v>
      </c>
      <c r="B24" s="78">
        <v>97</v>
      </c>
      <c r="C24" s="79">
        <f>VLOOKUP(B24,[1]Список!$A$1:$F$551,2,0)</f>
        <v>10126302973</v>
      </c>
      <c r="D24" s="80" t="str">
        <f>VLOOKUP(B24,[1]Список!$A$1:$F$551,3,0)</f>
        <v>ДЕМИШ Михаил</v>
      </c>
      <c r="E24" s="81">
        <f>VLOOKUP(B24,[1]Список!$A$1:$F$551,4,0)</f>
        <v>39472</v>
      </c>
      <c r="F24" s="79" t="str">
        <f>VLOOKUP(B24,[1]Список!$A$1:$F$551,5,0)</f>
        <v>КМС</v>
      </c>
      <c r="G24" s="79" t="str">
        <f>VLOOKUP(B24,[1]Список!$A$1:$F$551,6,0)</f>
        <v>Санкт-Петербург</v>
      </c>
      <c r="H24" s="82">
        <v>9.9849537037037059E-5</v>
      </c>
      <c r="I24" s="82">
        <f>J24-H24</f>
        <v>2.0968749999999997E-4</v>
      </c>
      <c r="J24" s="83">
        <v>3.0953703703703704E-4</v>
      </c>
      <c r="K24" s="84">
        <f>$K$19/((J24*24))</f>
        <v>67.304816033502831</v>
      </c>
      <c r="L24" s="85" t="s">
        <v>44</v>
      </c>
      <c r="M24" s="86"/>
      <c r="O24" s="88" t="s">
        <v>45</v>
      </c>
    </row>
    <row r="25" spans="1:15" s="87" customFormat="1" ht="30" customHeight="1" x14ac:dyDescent="0.25">
      <c r="A25" s="77">
        <v>3</v>
      </c>
      <c r="B25" s="78">
        <v>95</v>
      </c>
      <c r="C25" s="79">
        <f>VLOOKUP(B25,[1]Список!$A$1:$F$551,2,0)</f>
        <v>10111626065</v>
      </c>
      <c r="D25" s="80" t="str">
        <f>VLOOKUP(B25,[1]Список!$A$1:$F$551,3,0)</f>
        <v>ПАВЛОВСКИЙ Дмитрий</v>
      </c>
      <c r="E25" s="81">
        <f>VLOOKUP(B25,[1]Список!$A$1:$F$551,4,0)</f>
        <v>39347</v>
      </c>
      <c r="F25" s="79" t="str">
        <f>VLOOKUP(B25,[1]Список!$A$1:$F$551,5,0)</f>
        <v>КМС</v>
      </c>
      <c r="G25" s="79" t="str">
        <f>VLOOKUP(B25,[1]Список!$A$1:$F$551,6,0)</f>
        <v>Санкт-Петербург</v>
      </c>
      <c r="H25" s="82">
        <v>9.7939814814814808E-5</v>
      </c>
      <c r="I25" s="82">
        <f>J25-H25</f>
        <v>2.1164351851851856E-4</v>
      </c>
      <c r="J25" s="83">
        <v>3.0958333333333337E-4</v>
      </c>
      <c r="K25" s="84">
        <f>$K$19/((J25*24))</f>
        <v>67.294751009421262</v>
      </c>
      <c r="L25" s="85" t="s">
        <v>44</v>
      </c>
      <c r="M25" s="86"/>
      <c r="O25" s="88"/>
    </row>
    <row r="26" spans="1:15" s="87" customFormat="1" ht="30" customHeight="1" x14ac:dyDescent="0.25">
      <c r="A26" s="77">
        <v>4</v>
      </c>
      <c r="B26" s="78">
        <v>98</v>
      </c>
      <c r="C26" s="79">
        <f>VLOOKUP(B26,[1]Список!$A$1:$F$551,2,0)</f>
        <v>10126386738</v>
      </c>
      <c r="D26" s="80" t="str">
        <f>VLOOKUP(B26,[1]Список!$A$1:$F$551,3,0)</f>
        <v>БУТЕНКО Никита</v>
      </c>
      <c r="E26" s="81">
        <f>VLOOKUP(B26,[1]Список!$A$1:$F$551,4,0)</f>
        <v>39793</v>
      </c>
      <c r="F26" s="79" t="str">
        <f>VLOOKUP(B26,[1]Список!$A$1:$F$551,5,0)</f>
        <v>КМС</v>
      </c>
      <c r="G26" s="79" t="str">
        <f>VLOOKUP(B26,[1]Список!$A$1:$F$551,6,0)</f>
        <v>Санкт-Петербург</v>
      </c>
      <c r="H26" s="82">
        <v>9.9143518518518537E-5</v>
      </c>
      <c r="I26" s="82">
        <f>J26-H26</f>
        <v>2.1390046296296294E-4</v>
      </c>
      <c r="J26" s="83">
        <v>3.1304398148148147E-4</v>
      </c>
      <c r="K26" s="84">
        <f>$K$19/((J26*24))</f>
        <v>66.550818944799786</v>
      </c>
      <c r="L26" s="85" t="s">
        <v>44</v>
      </c>
      <c r="M26" s="86"/>
      <c r="O26" s="88" t="s">
        <v>46</v>
      </c>
    </row>
    <row r="27" spans="1:15" s="87" customFormat="1" ht="30" customHeight="1" x14ac:dyDescent="0.25">
      <c r="A27" s="77">
        <v>5</v>
      </c>
      <c r="B27" s="78">
        <v>70</v>
      </c>
      <c r="C27" s="79">
        <f>VLOOKUP(B27,[1]Список!$A$1:$F$551,2,0)</f>
        <v>10090059834</v>
      </c>
      <c r="D27" s="80" t="str">
        <f>VLOOKUP(B27,[1]Список!$A$1:$F$551,3,0)</f>
        <v>КИРИЛЬЦЕВ Тимур</v>
      </c>
      <c r="E27" s="81">
        <f>VLOOKUP(B27,[1]Список!$A$1:$F$551,4,0)</f>
        <v>39363</v>
      </c>
      <c r="F27" s="79" t="str">
        <f>VLOOKUP(B27,[1]Список!$A$1:$F$551,5,0)</f>
        <v>КМС</v>
      </c>
      <c r="G27" s="79" t="str">
        <f>VLOOKUP(B27,[1]Список!$A$1:$F$551,6,0)</f>
        <v>Москва</v>
      </c>
      <c r="H27" s="82">
        <v>1.0023148148148148E-4</v>
      </c>
      <c r="I27" s="82">
        <f>J27-H27</f>
        <v>2.1820601851851851E-4</v>
      </c>
      <c r="J27" s="83">
        <v>3.1843749999999998E-4</v>
      </c>
      <c r="K27" s="84">
        <f>$K$19/((J27*24))</f>
        <v>65.423617926071316</v>
      </c>
      <c r="L27" s="85" t="s">
        <v>44</v>
      </c>
      <c r="M27" s="86"/>
      <c r="O27" s="88" t="s">
        <v>47</v>
      </c>
    </row>
    <row r="28" spans="1:15" s="87" customFormat="1" ht="30" customHeight="1" x14ac:dyDescent="0.25">
      <c r="A28" s="77">
        <v>6</v>
      </c>
      <c r="B28" s="78">
        <v>78</v>
      </c>
      <c r="C28" s="79">
        <f>VLOOKUP(B28,[1]Список!$A$1:$F$551,2,0)</f>
        <v>10131028691</v>
      </c>
      <c r="D28" s="80" t="str">
        <f>VLOOKUP(B28,[1]Список!$A$1:$F$551,3,0)</f>
        <v>ЗЫБИН Артем</v>
      </c>
      <c r="E28" s="81">
        <f>VLOOKUP(B28,[1]Список!$A$1:$F$551,4,0)</f>
        <v>39747</v>
      </c>
      <c r="F28" s="79" t="str">
        <f>VLOOKUP(B28,[1]Список!$A$1:$F$551,5,0)</f>
        <v>КМС</v>
      </c>
      <c r="G28" s="79" t="str">
        <f>VLOOKUP(B28,[1]Список!$A$1:$F$551,6,0)</f>
        <v>Тульская область</v>
      </c>
      <c r="H28" s="82">
        <v>1.0070601851851853E-4</v>
      </c>
      <c r="I28" s="82">
        <f>J28-H28</f>
        <v>2.179398148148148E-4</v>
      </c>
      <c r="J28" s="83">
        <v>3.1864583333333332E-4</v>
      </c>
      <c r="K28" s="84">
        <f>$K$19/((J28*24))</f>
        <v>65.380843412880026</v>
      </c>
      <c r="L28" s="85" t="s">
        <v>44</v>
      </c>
      <c r="M28" s="86"/>
      <c r="O28" s="88" t="s">
        <v>48</v>
      </c>
    </row>
    <row r="29" spans="1:15" s="87" customFormat="1" ht="30" customHeight="1" x14ac:dyDescent="0.25">
      <c r="A29" s="77">
        <v>7</v>
      </c>
      <c r="B29" s="78">
        <v>67</v>
      </c>
      <c r="C29" s="79">
        <f>VLOOKUP(B29,[1]Список!$A$1:$F$551,2,0)</f>
        <v>10104081990</v>
      </c>
      <c r="D29" s="80" t="str">
        <f>VLOOKUP(B29,[1]Список!$A$1:$F$551,3,0)</f>
        <v>МАСТЮГИН Максим</v>
      </c>
      <c r="E29" s="81">
        <f>VLOOKUP(B29,[1]Список!$A$1:$F$551,4,0)</f>
        <v>39148</v>
      </c>
      <c r="F29" s="79" t="str">
        <f>VLOOKUP(B29,[1]Список!$A$1:$F$551,5,0)</f>
        <v>КМС</v>
      </c>
      <c r="G29" s="79" t="str">
        <f>VLOOKUP(B29,[1]Список!$A$1:$F$551,6,0)</f>
        <v>Москва</v>
      </c>
      <c r="H29" s="82">
        <v>1.0204861111111112E-4</v>
      </c>
      <c r="I29" s="82">
        <f>J29-H29</f>
        <v>2.17349537037037E-4</v>
      </c>
      <c r="J29" s="83">
        <v>3.1939814814814813E-4</v>
      </c>
      <c r="K29" s="84">
        <f>$K$19/((J29*24))</f>
        <v>65.226844470213067</v>
      </c>
      <c r="L29" s="85" t="s">
        <v>44</v>
      </c>
      <c r="M29" s="86"/>
      <c r="O29" s="88" t="s">
        <v>49</v>
      </c>
    </row>
    <row r="30" spans="1:15" s="87" customFormat="1" ht="30" customHeight="1" x14ac:dyDescent="0.25">
      <c r="A30" s="77">
        <v>8</v>
      </c>
      <c r="B30" s="78">
        <v>80</v>
      </c>
      <c r="C30" s="79">
        <f>VLOOKUP(B30,[1]Список!$A$1:$F$551,2,0)</f>
        <v>10100863008</v>
      </c>
      <c r="D30" s="80" t="str">
        <f>VLOOKUP(B30,[1]Список!$A$1:$F$551,3,0)</f>
        <v>ПУЧЕНКИН Артем</v>
      </c>
      <c r="E30" s="81">
        <f>VLOOKUP(B30,[1]Список!$A$1:$F$551,4,0)</f>
        <v>39432</v>
      </c>
      <c r="F30" s="79" t="str">
        <f>VLOOKUP(B30,[1]Список!$A$1:$F$551,5,0)</f>
        <v>КМС</v>
      </c>
      <c r="G30" s="79" t="str">
        <f>VLOOKUP(B30,[1]Список!$A$1:$F$551,6,0)</f>
        <v>Тульская область</v>
      </c>
      <c r="H30" s="82">
        <v>1.0076388888888888E-4</v>
      </c>
      <c r="I30" s="82">
        <f>J30-H30</f>
        <v>2.210185185185185E-4</v>
      </c>
      <c r="J30" s="83">
        <v>3.217824074074074E-4</v>
      </c>
      <c r="K30" s="84">
        <f>$K$19/((J30*24))</f>
        <v>64.743543629954672</v>
      </c>
      <c r="L30" s="85" t="s">
        <v>44</v>
      </c>
      <c r="M30" s="86"/>
    </row>
    <row r="31" spans="1:15" s="87" customFormat="1" ht="30" customHeight="1" x14ac:dyDescent="0.25">
      <c r="A31" s="77">
        <v>9</v>
      </c>
      <c r="B31" s="78">
        <v>14</v>
      </c>
      <c r="C31" s="79">
        <f>VLOOKUP(B31,[1]Список!$A$1:$F$551,2,0)</f>
        <v>10115982577</v>
      </c>
      <c r="D31" s="80" t="str">
        <f>VLOOKUP(B31,[1]Список!$A$1:$F$551,3,0)</f>
        <v>СЕРГЕЕВ Федор</v>
      </c>
      <c r="E31" s="81">
        <f>VLOOKUP(B31,[1]Список!$A$1:$F$551,4,0)</f>
        <v>39313</v>
      </c>
      <c r="F31" s="79" t="str">
        <f>VLOOKUP(B31,[1]Список!$A$1:$F$551,5,0)</f>
        <v>КМС</v>
      </c>
      <c r="G31" s="79" t="str">
        <f>VLOOKUP(B31,[1]Список!$A$1:$F$551,6,0)</f>
        <v>Москва</v>
      </c>
      <c r="H31" s="82">
        <v>1.0361111111111111E-4</v>
      </c>
      <c r="I31" s="82">
        <f>J31-H31</f>
        <v>2.2018518518518519E-4</v>
      </c>
      <c r="J31" s="83">
        <v>3.2379629629629631E-4</v>
      </c>
      <c r="K31" s="84">
        <f>$K$19/((J31*24))</f>
        <v>64.340863597369164</v>
      </c>
      <c r="L31" s="85" t="s">
        <v>44</v>
      </c>
      <c r="M31" s="86"/>
    </row>
    <row r="32" spans="1:15" s="87" customFormat="1" ht="30" customHeight="1" x14ac:dyDescent="0.25">
      <c r="A32" s="77">
        <v>10</v>
      </c>
      <c r="B32" s="78">
        <v>99</v>
      </c>
      <c r="C32" s="79">
        <f>VLOOKUP(B32,[1]Список!$A$1:$F$551,2,0)</f>
        <v>10133902723</v>
      </c>
      <c r="D32" s="80" t="str">
        <f>VLOOKUP(B32,[1]Список!$A$1:$F$551,3,0)</f>
        <v>ПУШКАРЕВ Ярослав</v>
      </c>
      <c r="E32" s="81">
        <f>VLOOKUP(B32,[1]Список!$A$1:$F$551,4,0)</f>
        <v>39552</v>
      </c>
      <c r="F32" s="79" t="str">
        <f>VLOOKUP(B32,[1]Список!$A$1:$F$551,5,0)</f>
        <v>КМС</v>
      </c>
      <c r="G32" s="79" t="str">
        <f>VLOOKUP(B32,[1]Список!$A$1:$F$551,6,0)</f>
        <v>Санкт-Петербург</v>
      </c>
      <c r="H32" s="82">
        <v>1.0200231481481482E-4</v>
      </c>
      <c r="I32" s="82">
        <f>J32-H32</f>
        <v>2.227777777777778E-4</v>
      </c>
      <c r="J32" s="83">
        <v>3.247800925925926E-4</v>
      </c>
      <c r="K32" s="84">
        <f>$K$19/((J32*24))</f>
        <v>64.145967713196256</v>
      </c>
      <c r="L32" s="85" t="s">
        <v>44</v>
      </c>
      <c r="M32" s="86"/>
    </row>
    <row r="33" spans="1:13" s="87" customFormat="1" ht="30" customHeight="1" x14ac:dyDescent="0.25">
      <c r="A33" s="77">
        <v>11</v>
      </c>
      <c r="B33" s="78">
        <v>79</v>
      </c>
      <c r="C33" s="79">
        <f>VLOOKUP(B33,[1]Список!$A$1:$F$551,2,0)</f>
        <v>10132853810</v>
      </c>
      <c r="D33" s="80" t="str">
        <f>VLOOKUP(B33,[1]Список!$A$1:$F$551,3,0)</f>
        <v>НИКИШИН Александр</v>
      </c>
      <c r="E33" s="81">
        <f>VLOOKUP(B33,[1]Список!$A$1:$F$551,4,0)</f>
        <v>39671</v>
      </c>
      <c r="F33" s="79" t="str">
        <f>VLOOKUP(B33,[1]Список!$A$1:$F$551,5,0)</f>
        <v>КМС</v>
      </c>
      <c r="G33" s="79" t="str">
        <f>VLOOKUP(B33,[1]Список!$A$1:$F$551,6,0)</f>
        <v>Тульская область</v>
      </c>
      <c r="H33" s="82">
        <v>1.0248842592592594E-4</v>
      </c>
      <c r="I33" s="82">
        <f>J33-H33</f>
        <v>2.2252314814814812E-4</v>
      </c>
      <c r="J33" s="83">
        <v>3.2501157407407408E-4</v>
      </c>
      <c r="K33" s="84">
        <f>$K$19/((J33*24))</f>
        <v>64.100281329012503</v>
      </c>
      <c r="L33" s="85" t="s">
        <v>44</v>
      </c>
      <c r="M33" s="86"/>
    </row>
    <row r="34" spans="1:13" s="87" customFormat="1" ht="30" customHeight="1" x14ac:dyDescent="0.25">
      <c r="A34" s="77">
        <v>12</v>
      </c>
      <c r="B34" s="78">
        <v>69</v>
      </c>
      <c r="C34" s="79">
        <f>VLOOKUP(B34,[1]Список!$A$1:$F$551,2,0)</f>
        <v>10112680941</v>
      </c>
      <c r="D34" s="80" t="str">
        <f>VLOOKUP(B34,[1]Список!$A$1:$F$551,3,0)</f>
        <v>ГРИГОРЬЕВ Сократ</v>
      </c>
      <c r="E34" s="81">
        <f>VLOOKUP(B34,[1]Список!$A$1:$F$551,4,0)</f>
        <v>39226</v>
      </c>
      <c r="F34" s="79" t="str">
        <f>VLOOKUP(B34,[1]Список!$A$1:$F$551,5,0)</f>
        <v>КМС</v>
      </c>
      <c r="G34" s="79" t="str">
        <f>VLOOKUP(B34,[1]Список!$A$1:$F$551,6,0)</f>
        <v>Москва</v>
      </c>
      <c r="H34" s="82">
        <v>1.0542824074074073E-4</v>
      </c>
      <c r="I34" s="82">
        <f>J34-H34</f>
        <v>2.1979166666666664E-4</v>
      </c>
      <c r="J34" s="83">
        <v>3.2521990740740737E-4</v>
      </c>
      <c r="K34" s="84">
        <f>$K$19/((J34*24))</f>
        <v>64.059219189294993</v>
      </c>
      <c r="L34" s="85" t="s">
        <v>44</v>
      </c>
      <c r="M34" s="86"/>
    </row>
    <row r="35" spans="1:13" s="87" customFormat="1" ht="30" customHeight="1" x14ac:dyDescent="0.25">
      <c r="A35" s="77">
        <v>13</v>
      </c>
      <c r="B35" s="78">
        <v>58</v>
      </c>
      <c r="C35" s="79" t="str">
        <f>VLOOKUP(B35,[1]Список!$A$1:$F$551,2,0)</f>
        <v>дог.49533</v>
      </c>
      <c r="D35" s="80" t="str">
        <f>VLOOKUP(B35,[1]Список!$A$1:$F$551,3,0)</f>
        <v>СИТДИКОВ Амир</v>
      </c>
      <c r="E35" s="81">
        <f>VLOOKUP(B35,[1]Список!$A$1:$F$551,4,0)</f>
        <v>39858</v>
      </c>
      <c r="F35" s="79" t="str">
        <f>VLOOKUP(B35,[1]Список!$A$1:$F$551,5,0)</f>
        <v>КМС</v>
      </c>
      <c r="G35" s="79" t="str">
        <f>VLOOKUP(B35,[1]Список!$A$1:$F$551,6,0)</f>
        <v>Москва</v>
      </c>
      <c r="H35" s="82">
        <v>1.0574074074074073E-4</v>
      </c>
      <c r="I35" s="82">
        <f>J35-H35</f>
        <v>2.1951388888888888E-4</v>
      </c>
      <c r="J35" s="83">
        <v>3.252546296296296E-4</v>
      </c>
      <c r="K35" s="84">
        <f>$K$19/((J35*24))</f>
        <v>64.052380613479471</v>
      </c>
      <c r="L35" s="85" t="s">
        <v>44</v>
      </c>
      <c r="M35" s="86"/>
    </row>
    <row r="36" spans="1:13" s="87" customFormat="1" ht="30" customHeight="1" x14ac:dyDescent="0.25">
      <c r="A36" s="77">
        <v>14</v>
      </c>
      <c r="B36" s="78">
        <v>15</v>
      </c>
      <c r="C36" s="79">
        <f>VLOOKUP(B36,[1]Список!$A$1:$F$551,2,0)</f>
        <v>10139061608</v>
      </c>
      <c r="D36" s="80" t="str">
        <f>VLOOKUP(B36,[1]Список!$A$1:$F$551,3,0)</f>
        <v>СОКОЛОВСКИЙ Кирилл</v>
      </c>
      <c r="E36" s="81">
        <f>VLOOKUP(B36,[1]Список!$A$1:$F$551,4,0)</f>
        <v>39562</v>
      </c>
      <c r="F36" s="79" t="str">
        <f>VLOOKUP(B36,[1]Список!$A$1:$F$551,5,0)</f>
        <v>КМС</v>
      </c>
      <c r="G36" s="79" t="str">
        <f>VLOOKUP(B36,[1]Список!$A$1:$F$551,6,0)</f>
        <v>Москва</v>
      </c>
      <c r="H36" s="82">
        <v>1.0446759259259259E-4</v>
      </c>
      <c r="I36" s="82">
        <f>J36-H36</f>
        <v>2.2134259259259253E-4</v>
      </c>
      <c r="J36" s="83">
        <v>3.2581018518518511E-4</v>
      </c>
      <c r="K36" s="84">
        <f>$K$19/((J36*24))</f>
        <v>63.943161634103028</v>
      </c>
      <c r="L36" s="85" t="s">
        <v>44</v>
      </c>
      <c r="M36" s="86"/>
    </row>
    <row r="37" spans="1:13" s="87" customFormat="1" ht="30" customHeight="1" x14ac:dyDescent="0.25">
      <c r="A37" s="77">
        <v>15</v>
      </c>
      <c r="B37" s="78">
        <v>66</v>
      </c>
      <c r="C37" s="79">
        <f>VLOOKUP(B37,[1]Список!$A$1:$F$551,2,0)</f>
        <v>10123421871</v>
      </c>
      <c r="D37" s="80" t="str">
        <f>VLOOKUP(B37,[1]Список!$A$1:$F$551,3,0)</f>
        <v>БОГОМОЛОВ Кирилл</v>
      </c>
      <c r="E37" s="81">
        <f>VLOOKUP(B37,[1]Список!$A$1:$F$551,4,0)</f>
        <v>39107</v>
      </c>
      <c r="F37" s="79" t="str">
        <f>VLOOKUP(B37,[1]Список!$A$1:$F$551,5,0)</f>
        <v>КМС</v>
      </c>
      <c r="G37" s="79" t="str">
        <f>VLOOKUP(B37,[1]Список!$A$1:$F$551,6,0)</f>
        <v>Москва</v>
      </c>
      <c r="H37" s="82">
        <v>1.0493055555555555E-4</v>
      </c>
      <c r="I37" s="82">
        <f>J37-H37</f>
        <v>2.2123842592592594E-4</v>
      </c>
      <c r="J37" s="83">
        <v>3.2616898148148148E-4</v>
      </c>
      <c r="K37" s="84">
        <f>$K$19/((J37*24))</f>
        <v>63.872822114190413</v>
      </c>
      <c r="L37" s="85" t="s">
        <v>44</v>
      </c>
      <c r="M37" s="86"/>
    </row>
    <row r="38" spans="1:13" s="87" customFormat="1" ht="30" customHeight="1" x14ac:dyDescent="0.25">
      <c r="A38" s="77">
        <v>16</v>
      </c>
      <c r="B38" s="78">
        <v>18</v>
      </c>
      <c r="C38" s="79">
        <f>VLOOKUP(B38,[1]Список!$A$1:$F$551,2,0)</f>
        <v>10151073541</v>
      </c>
      <c r="D38" s="80" t="str">
        <f>VLOOKUP(B38,[1]Список!$A$1:$F$551,3,0)</f>
        <v>СЕРДЮКОВ Тимофей</v>
      </c>
      <c r="E38" s="81">
        <f>VLOOKUP(B38,[1]Список!$A$1:$F$551,4,0)</f>
        <v>39298</v>
      </c>
      <c r="F38" s="79" t="str">
        <f>VLOOKUP(B38,[1]Список!$A$1:$F$551,5,0)</f>
        <v>КМС</v>
      </c>
      <c r="G38" s="79" t="str">
        <f>VLOOKUP(B38,[1]Список!$A$1:$F$551,6,0)</f>
        <v>Москва</v>
      </c>
      <c r="H38" s="82">
        <v>1.0495370370370369E-4</v>
      </c>
      <c r="I38" s="82">
        <f>J38-H38</f>
        <v>2.2159722222222226E-4</v>
      </c>
      <c r="J38" s="83">
        <v>3.2655092592592593E-4</v>
      </c>
      <c r="K38" s="84">
        <f>$K$19/((J38*24))</f>
        <v>63.798114411285169</v>
      </c>
      <c r="L38" s="85" t="s">
        <v>44</v>
      </c>
      <c r="M38" s="86"/>
    </row>
    <row r="39" spans="1:13" s="87" customFormat="1" ht="30" customHeight="1" x14ac:dyDescent="0.25">
      <c r="A39" s="77">
        <v>17</v>
      </c>
      <c r="B39" s="78">
        <v>68</v>
      </c>
      <c r="C39" s="79">
        <f>VLOOKUP(B39,[1]Список!$A$1:$F$551,2,0)</f>
        <v>10158774432</v>
      </c>
      <c r="D39" s="80" t="str">
        <f>VLOOKUP(B39,[1]Список!$A$1:$F$551,3,0)</f>
        <v>ВАСИЛЬЕВ Тимофей</v>
      </c>
      <c r="E39" s="81">
        <f>VLOOKUP(B39,[1]Список!$A$1:$F$551,4,0)</f>
        <v>39183</v>
      </c>
      <c r="F39" s="79" t="str">
        <f>VLOOKUP(B39,[1]Список!$A$1:$F$551,5,0)</f>
        <v>КМС</v>
      </c>
      <c r="G39" s="79" t="str">
        <f>VLOOKUP(B39,[1]Список!$A$1:$F$551,6,0)</f>
        <v>Москва</v>
      </c>
      <c r="H39" s="82">
        <v>1.0143518518518519E-4</v>
      </c>
      <c r="I39" s="82">
        <f>J39-H39</f>
        <v>2.2511574074074073E-4</v>
      </c>
      <c r="J39" s="83">
        <v>3.2655092592592593E-4</v>
      </c>
      <c r="K39" s="84">
        <f>$K$19/((J39*24))</f>
        <v>63.798114411285169</v>
      </c>
      <c r="L39" s="85" t="s">
        <v>44</v>
      </c>
      <c r="M39" s="86"/>
    </row>
    <row r="40" spans="1:13" s="87" customFormat="1" ht="30" customHeight="1" x14ac:dyDescent="0.25">
      <c r="A40" s="77">
        <v>18</v>
      </c>
      <c r="B40" s="78">
        <v>163</v>
      </c>
      <c r="C40" s="79" t="str">
        <f>VLOOKUP(B40,[1]Список!$A$1:$F$551,2,0)</f>
        <v>10101388222</v>
      </c>
      <c r="D40" s="80" t="str">
        <f>VLOOKUP(B40,[1]Список!$A$1:$F$551,3,0)</f>
        <v xml:space="preserve">СМИРНОВ Роман </v>
      </c>
      <c r="E40" s="81">
        <f>VLOOKUP(B40,[1]Список!$A$1:$F$551,4,0)</f>
        <v>39390</v>
      </c>
      <c r="F40" s="79" t="str">
        <f>VLOOKUP(B40,[1]Список!$A$1:$F$551,5,0)</f>
        <v>КМС</v>
      </c>
      <c r="G40" s="79" t="str">
        <f>VLOOKUP(B40,[1]Список!$A$1:$F$551,6,0)</f>
        <v>Тульская область</v>
      </c>
      <c r="H40" s="82">
        <v>1.0226851851851853E-4</v>
      </c>
      <c r="I40" s="82">
        <f>J40-H40</f>
        <v>2.2645833333333329E-4</v>
      </c>
      <c r="J40" s="83">
        <v>3.287268518518518E-4</v>
      </c>
      <c r="K40" s="84">
        <f>$K$19/((J40*24))</f>
        <v>63.375818604323648</v>
      </c>
      <c r="L40" s="85" t="s">
        <v>44</v>
      </c>
      <c r="M40" s="86"/>
    </row>
    <row r="41" spans="1:13" s="87" customFormat="1" ht="30" customHeight="1" x14ac:dyDescent="0.25">
      <c r="A41" s="77">
        <v>19</v>
      </c>
      <c r="B41" s="78">
        <v>52</v>
      </c>
      <c r="C41" s="79">
        <f>VLOOKUP(B41,[1]Список!$A$1:$F$551,2,0)</f>
        <v>10135578395</v>
      </c>
      <c r="D41" s="80" t="str">
        <f>VLOOKUP(B41,[1]Список!$A$1:$F$551,3,0)</f>
        <v>ПРОКОФЬЕВ Степан</v>
      </c>
      <c r="E41" s="81">
        <f>VLOOKUP(B41,[1]Список!$A$1:$F$551,4,0)</f>
        <v>39548</v>
      </c>
      <c r="F41" s="79" t="str">
        <f>VLOOKUP(B41,[1]Список!$A$1:$F$551,5,0)</f>
        <v>КМС</v>
      </c>
      <c r="G41" s="79" t="str">
        <f>VLOOKUP(B41,[1]Список!$A$1:$F$551,6,0)</f>
        <v>Москва</v>
      </c>
      <c r="H41" s="82">
        <v>1.0526620370370372E-4</v>
      </c>
      <c r="I41" s="82">
        <f>J41-H41</f>
        <v>2.2392361111111115E-4</v>
      </c>
      <c r="J41" s="83">
        <v>3.2918981481481487E-4</v>
      </c>
      <c r="K41" s="84">
        <f>$K$19/((J41*24))</f>
        <v>63.286688699810135</v>
      </c>
      <c r="L41" s="85" t="s">
        <v>44</v>
      </c>
      <c r="M41" s="86"/>
    </row>
    <row r="42" spans="1:13" s="87" customFormat="1" ht="30" customHeight="1" x14ac:dyDescent="0.25">
      <c r="A42" s="77">
        <v>20</v>
      </c>
      <c r="B42" s="78">
        <v>16</v>
      </c>
      <c r="C42" s="79">
        <f>VLOOKUP(B42,[1]Список!$A$1:$F$551,2,0)</f>
        <v>10132956163</v>
      </c>
      <c r="D42" s="80" t="str">
        <f>VLOOKUP(B42,[1]Список!$A$1:$F$551,3,0)</f>
        <v>САВОСТИКОВ Никита</v>
      </c>
      <c r="E42" s="81">
        <f>VLOOKUP(B42,[1]Список!$A$1:$F$551,4,0)</f>
        <v>39675</v>
      </c>
      <c r="F42" s="79" t="str">
        <f>VLOOKUP(B42,[1]Список!$A$1:$F$551,5,0)</f>
        <v>КМС</v>
      </c>
      <c r="G42" s="79" t="str">
        <f>VLOOKUP(B42,[1]Список!$A$1:$F$551,6,0)</f>
        <v>Москва</v>
      </c>
      <c r="H42" s="82">
        <v>1.0659722222222224E-4</v>
      </c>
      <c r="I42" s="82">
        <f>J42-H42</f>
        <v>2.2590277777777772E-4</v>
      </c>
      <c r="J42" s="83">
        <v>3.3249999999999995E-4</v>
      </c>
      <c r="K42" s="84">
        <f>$K$19/((J42*24))</f>
        <v>62.656641604010034</v>
      </c>
      <c r="L42" s="85" t="s">
        <v>44</v>
      </c>
      <c r="M42" s="86"/>
    </row>
    <row r="43" spans="1:13" s="87" customFormat="1" ht="30" customHeight="1" x14ac:dyDescent="0.25">
      <c r="A43" s="77">
        <v>21</v>
      </c>
      <c r="B43" s="78">
        <v>102</v>
      </c>
      <c r="C43" s="79">
        <f>VLOOKUP(B43,[1]Список!$A$1:$F$551,2,0)</f>
        <v>10129677664</v>
      </c>
      <c r="D43" s="80" t="str">
        <f>VLOOKUP(B43,[1]Список!$A$1:$F$551,3,0)</f>
        <v>КУНИН Андрей</v>
      </c>
      <c r="E43" s="81">
        <f>VLOOKUP(B43,[1]Список!$A$1:$F$551,4,0)</f>
        <v>39402</v>
      </c>
      <c r="F43" s="79" t="str">
        <f>VLOOKUP(B43,[1]Список!$A$1:$F$551,5,0)</f>
        <v>КМС</v>
      </c>
      <c r="G43" s="79" t="str">
        <f>VLOOKUP(B43,[1]Список!$A$1:$F$551,6,0)</f>
        <v>Санкт-Петербург</v>
      </c>
      <c r="H43" s="82">
        <v>1.0368055555555558E-4</v>
      </c>
      <c r="I43" s="82">
        <f>J43-H43</f>
        <v>2.3091435185185183E-4</v>
      </c>
      <c r="J43" s="83">
        <v>3.3459490740740742E-4</v>
      </c>
      <c r="K43" s="84">
        <f>$K$19/((J43*24))</f>
        <v>62.264346743228749</v>
      </c>
      <c r="L43" s="85" t="s">
        <v>44</v>
      </c>
      <c r="M43" s="86"/>
    </row>
    <row r="44" spans="1:13" s="87" customFormat="1" ht="30" customHeight="1" x14ac:dyDescent="0.25">
      <c r="A44" s="77">
        <v>22</v>
      </c>
      <c r="B44" s="78">
        <v>96</v>
      </c>
      <c r="C44" s="79">
        <f>VLOOKUP(B44,[1]Список!$A$1:$F$551,2,0)</f>
        <v>10142216936</v>
      </c>
      <c r="D44" s="80" t="str">
        <f>VLOOKUP(B44,[1]Список!$A$1:$F$551,3,0)</f>
        <v>МОКЕЕВ Захар</v>
      </c>
      <c r="E44" s="81">
        <f>VLOOKUP(B44,[1]Список!$A$1:$F$551,4,0)</f>
        <v>39466</v>
      </c>
      <c r="F44" s="79" t="str">
        <f>VLOOKUP(B44,[1]Список!$A$1:$F$551,5,0)</f>
        <v>КМС</v>
      </c>
      <c r="G44" s="79" t="str">
        <f>VLOOKUP(B44,[1]Список!$A$1:$F$551,6,0)</f>
        <v>Санкт-Петербург</v>
      </c>
      <c r="H44" s="82">
        <v>1.0415509259259259E-4</v>
      </c>
      <c r="I44" s="82">
        <f>J44-H44</f>
        <v>2.3043981481481483E-4</v>
      </c>
      <c r="J44" s="83">
        <v>3.3459490740740742E-4</v>
      </c>
      <c r="K44" s="84">
        <f>$K$19/((J44*24))</f>
        <v>62.264346743228749</v>
      </c>
      <c r="L44" s="85" t="s">
        <v>44</v>
      </c>
      <c r="M44" s="86"/>
    </row>
    <row r="45" spans="1:13" s="87" customFormat="1" ht="30" customHeight="1" x14ac:dyDescent="0.25">
      <c r="A45" s="77">
        <v>23</v>
      </c>
      <c r="B45" s="78">
        <v>51</v>
      </c>
      <c r="C45" s="79">
        <f>VLOOKUP(B45,[1]Список!$A$1:$F$551,2,0)</f>
        <v>10130166910</v>
      </c>
      <c r="D45" s="80" t="str">
        <f>VLOOKUP(B45,[1]Список!$A$1:$F$551,3,0)</f>
        <v>ПАЩЕНКО Дмитрий</v>
      </c>
      <c r="E45" s="81">
        <f>VLOOKUP(B45,[1]Список!$A$1:$F$551,4,0)</f>
        <v>39496</v>
      </c>
      <c r="F45" s="79" t="str">
        <f>VLOOKUP(B45,[1]Список!$A$1:$F$551,5,0)</f>
        <v>КМС</v>
      </c>
      <c r="G45" s="79" t="str">
        <f>VLOOKUP(B45,[1]Список!$A$1:$F$551,6,0)</f>
        <v>Москва</v>
      </c>
      <c r="H45" s="82">
        <v>1.0847222222222222E-4</v>
      </c>
      <c r="I45" s="82">
        <f>J45-H45</f>
        <v>2.2616898148148149E-4</v>
      </c>
      <c r="J45" s="83">
        <v>3.346412037037037E-4</v>
      </c>
      <c r="K45" s="84">
        <f>$K$19/((J45*24))</f>
        <v>62.255732715387545</v>
      </c>
      <c r="L45" s="85" t="s">
        <v>44</v>
      </c>
      <c r="M45" s="86"/>
    </row>
    <row r="46" spans="1:13" s="87" customFormat="1" ht="30" customHeight="1" x14ac:dyDescent="0.25">
      <c r="A46" s="77">
        <v>24</v>
      </c>
      <c r="B46" s="78">
        <v>44</v>
      </c>
      <c r="C46" s="79">
        <f>VLOOKUP(B46,[1]Список!$A$1:$F$551,2,0)</f>
        <v>10104085933</v>
      </c>
      <c r="D46" s="80" t="str">
        <f>VLOOKUP(B46,[1]Список!$A$1:$F$551,3,0)</f>
        <v>ЗЕЛЕНЕВ Тимофей</v>
      </c>
      <c r="E46" s="81">
        <f>VLOOKUP(B46,[1]Список!$A$1:$F$551,4,0)</f>
        <v>39106</v>
      </c>
      <c r="F46" s="79" t="str">
        <f>VLOOKUP(B46,[1]Список!$A$1:$F$551,5,0)</f>
        <v>1 СР</v>
      </c>
      <c r="G46" s="79" t="str">
        <f>VLOOKUP(B46,[1]Список!$A$1:$F$551,6,0)</f>
        <v>Москва</v>
      </c>
      <c r="H46" s="82">
        <v>1.0655092592592594E-4</v>
      </c>
      <c r="I46" s="82">
        <f>J46-H46</f>
        <v>2.2819444444444444E-4</v>
      </c>
      <c r="J46" s="83">
        <v>3.3474537037037039E-4</v>
      </c>
      <c r="K46" s="84">
        <f>$K$19/((J46*24))</f>
        <v>62.23635986446304</v>
      </c>
      <c r="L46" s="85" t="s">
        <v>44</v>
      </c>
      <c r="M46" s="86"/>
    </row>
    <row r="47" spans="1:13" s="87" customFormat="1" ht="30" customHeight="1" x14ac:dyDescent="0.25">
      <c r="A47" s="77">
        <v>25</v>
      </c>
      <c r="B47" s="78">
        <v>63</v>
      </c>
      <c r="C47" s="79">
        <f>VLOOKUP(B47,[1]Список!$A$1:$F$551,2,0)</f>
        <v>10138211947</v>
      </c>
      <c r="D47" s="80" t="str">
        <f>VLOOKUP(B47,[1]Список!$A$1:$F$551,3,0)</f>
        <v>КУДЕНКО Глеб</v>
      </c>
      <c r="E47" s="81">
        <f>VLOOKUP(B47,[1]Список!$A$1:$F$551,4,0)</f>
        <v>40270</v>
      </c>
      <c r="F47" s="79" t="str">
        <f>VLOOKUP(B47,[1]Список!$A$1:$F$551,5,0)</f>
        <v>1 сп.р.</v>
      </c>
      <c r="G47" s="79" t="str">
        <f>VLOOKUP(B47,[1]Список!$A$1:$F$551,6,0)</f>
        <v>Москва</v>
      </c>
      <c r="H47" s="82">
        <v>1.1042824074074074E-4</v>
      </c>
      <c r="I47" s="82">
        <f>J47-H47</f>
        <v>2.2545138888888886E-4</v>
      </c>
      <c r="J47" s="83">
        <v>3.358796296296296E-4</v>
      </c>
      <c r="K47" s="84">
        <f>$K$19/((J47*24))</f>
        <v>62.026188835286014</v>
      </c>
      <c r="L47" s="85" t="s">
        <v>44</v>
      </c>
      <c r="M47" s="86"/>
    </row>
    <row r="48" spans="1:13" s="87" customFormat="1" ht="30" customHeight="1" x14ac:dyDescent="0.25">
      <c r="A48" s="77">
        <v>26</v>
      </c>
      <c r="B48" s="78">
        <v>45</v>
      </c>
      <c r="C48" s="79">
        <f>VLOOKUP(B48,[1]Список!$A$1:$F$551,2,0)</f>
        <v>10104083913</v>
      </c>
      <c r="D48" s="80" t="str">
        <f>VLOOKUP(B48,[1]Список!$A$1:$F$551,3,0)</f>
        <v>ВЫСОКОСОВ Александр</v>
      </c>
      <c r="E48" s="81">
        <f>VLOOKUP(B48,[1]Список!$A$1:$F$551,4,0)</f>
        <v>39116</v>
      </c>
      <c r="F48" s="79" t="str">
        <f>VLOOKUP(B48,[1]Список!$A$1:$F$551,5,0)</f>
        <v>КМС</v>
      </c>
      <c r="G48" s="79" t="str">
        <f>VLOOKUP(B48,[1]Список!$A$1:$F$551,6,0)</f>
        <v>Москва</v>
      </c>
      <c r="H48" s="82">
        <v>1.0504629629629632E-4</v>
      </c>
      <c r="I48" s="82">
        <f>J48-H48</f>
        <v>2.32037037037037E-4</v>
      </c>
      <c r="J48" s="83">
        <v>3.3708333333333333E-4</v>
      </c>
      <c r="K48" s="84">
        <f>$K$19/((J48*24))</f>
        <v>61.804697156983934</v>
      </c>
      <c r="L48" s="85" t="s">
        <v>44</v>
      </c>
      <c r="M48" s="86"/>
    </row>
    <row r="49" spans="1:13" s="87" customFormat="1" ht="30" customHeight="1" x14ac:dyDescent="0.25">
      <c r="A49" s="77">
        <v>27</v>
      </c>
      <c r="B49" s="78">
        <v>86</v>
      </c>
      <c r="C49" s="79">
        <f>VLOOKUP(B49,[1]Список!$A$1:$F$551,2,0)</f>
        <v>10115647222</v>
      </c>
      <c r="D49" s="80" t="str">
        <f>VLOOKUP(B49,[1]Список!$A$1:$F$551,3,0)</f>
        <v xml:space="preserve">КОНДРАТЬЕВ Михаил </v>
      </c>
      <c r="E49" s="81">
        <f>VLOOKUP(B49,[1]Список!$A$1:$F$551,4,0)</f>
        <v>39463</v>
      </c>
      <c r="F49" s="79" t="str">
        <f>VLOOKUP(B49,[1]Список!$A$1:$F$551,5,0)</f>
        <v>КМС</v>
      </c>
      <c r="G49" s="79" t="str">
        <f>VLOOKUP(B49,[1]Список!$A$1:$F$551,6,0)</f>
        <v>Московская область</v>
      </c>
      <c r="H49" s="82">
        <v>1.0439814814814813E-4</v>
      </c>
      <c r="I49" s="82">
        <f>J49-H49</f>
        <v>2.3324074074074078E-4</v>
      </c>
      <c r="J49" s="83">
        <v>3.376388888888889E-4</v>
      </c>
      <c r="K49" s="84">
        <f>$K$19/((J49*24))</f>
        <v>61.703002879473466</v>
      </c>
      <c r="L49" s="85" t="s">
        <v>44</v>
      </c>
      <c r="M49" s="86"/>
    </row>
    <row r="50" spans="1:13" s="87" customFormat="1" ht="30" customHeight="1" x14ac:dyDescent="0.25">
      <c r="A50" s="77">
        <v>28</v>
      </c>
      <c r="B50" s="78">
        <v>59</v>
      </c>
      <c r="C50" s="79">
        <f>VLOOKUP(B50,[1]Список!$A$1:$F$551,2,0)</f>
        <v>10139175378</v>
      </c>
      <c r="D50" s="80" t="str">
        <f>VLOOKUP(B50,[1]Список!$A$1:$F$551,3,0)</f>
        <v>ГАММЕРШМИДТ Антон</v>
      </c>
      <c r="E50" s="81">
        <f>VLOOKUP(B50,[1]Список!$A$1:$F$551,4,0)</f>
        <v>39878</v>
      </c>
      <c r="F50" s="79" t="str">
        <f>VLOOKUP(B50,[1]Список!$A$1:$F$551,5,0)</f>
        <v>КМС</v>
      </c>
      <c r="G50" s="79" t="str">
        <f>VLOOKUP(B50,[1]Список!$A$1:$F$551,6,0)</f>
        <v>Москва</v>
      </c>
      <c r="H50" s="82">
        <v>1.1320601851851852E-4</v>
      </c>
      <c r="I50" s="82">
        <f>J50-H50</f>
        <v>2.2657407407407413E-4</v>
      </c>
      <c r="J50" s="83">
        <v>3.3978009259259264E-4</v>
      </c>
      <c r="K50" s="84">
        <f>$K$19/((J50*24))</f>
        <v>61.314166978914734</v>
      </c>
      <c r="L50" s="85" t="s">
        <v>44</v>
      </c>
      <c r="M50" s="86"/>
    </row>
    <row r="51" spans="1:13" s="87" customFormat="1" ht="30" customHeight="1" x14ac:dyDescent="0.25">
      <c r="A51" s="77">
        <v>29</v>
      </c>
      <c r="B51" s="78">
        <v>55</v>
      </c>
      <c r="C51" s="79">
        <f>VLOOKUP(B51,[1]Список!$A$1:$F$551,2,0)</f>
        <v>10130167314</v>
      </c>
      <c r="D51" s="80" t="str">
        <f>VLOOKUP(B51,[1]Список!$A$1:$F$551,3,0)</f>
        <v>ТАРАСОВ Сергей</v>
      </c>
      <c r="E51" s="81">
        <f>VLOOKUP(B51,[1]Список!$A$1:$F$551,4,0)</f>
        <v>39604</v>
      </c>
      <c r="F51" s="79" t="str">
        <f>VLOOKUP(B51,[1]Список!$A$1:$F$551,5,0)</f>
        <v>КМС</v>
      </c>
      <c r="G51" s="79" t="str">
        <f>VLOOKUP(B51,[1]Список!$A$1:$F$551,6,0)</f>
        <v>Москва</v>
      </c>
      <c r="H51" s="82">
        <v>1.0978009259259258E-4</v>
      </c>
      <c r="I51" s="82">
        <f>J51-H51</f>
        <v>2.3120370370370368E-4</v>
      </c>
      <c r="J51" s="83">
        <v>3.4098379629629626E-4</v>
      </c>
      <c r="K51" s="84">
        <f>$K$19/((J51*24))</f>
        <v>61.097722412681179</v>
      </c>
      <c r="L51" s="85" t="s">
        <v>44</v>
      </c>
      <c r="M51" s="86"/>
    </row>
    <row r="52" spans="1:13" s="87" customFormat="1" ht="30" customHeight="1" x14ac:dyDescent="0.25">
      <c r="A52" s="77">
        <v>30</v>
      </c>
      <c r="B52" s="78">
        <v>19</v>
      </c>
      <c r="C52" s="79">
        <f>VLOOKUP(B52,[1]Список!$A$1:$F$551,2,0)</f>
        <v>10144368518</v>
      </c>
      <c r="D52" s="80" t="str">
        <f>VLOOKUP(B52,[1]Список!$A$1:$F$551,3,0)</f>
        <v>ВОЛКОВ Михаил</v>
      </c>
      <c r="E52" s="81">
        <f>VLOOKUP(B52,[1]Список!$A$1:$F$551,4,0)</f>
        <v>39253</v>
      </c>
      <c r="F52" s="79" t="str">
        <f>VLOOKUP(B52,[1]Список!$A$1:$F$551,5,0)</f>
        <v>КМС</v>
      </c>
      <c r="G52" s="79" t="str">
        <f>VLOOKUP(B52,[1]Список!$A$1:$F$551,6,0)</f>
        <v>Москва</v>
      </c>
      <c r="H52" s="82">
        <v>1.0649305555555557E-4</v>
      </c>
      <c r="I52" s="82">
        <f>J52-H52</f>
        <v>2.3488425925925923E-4</v>
      </c>
      <c r="J52" s="83">
        <v>3.4137731481481481E-4</v>
      </c>
      <c r="K52" s="84">
        <f>$K$19/((J52*24))</f>
        <v>61.027292761484993</v>
      </c>
      <c r="L52" s="85" t="s">
        <v>44</v>
      </c>
      <c r="M52" s="86"/>
    </row>
    <row r="53" spans="1:13" s="87" customFormat="1" ht="30" customHeight="1" x14ac:dyDescent="0.25">
      <c r="A53" s="77">
        <v>31</v>
      </c>
      <c r="B53" s="78">
        <v>100</v>
      </c>
      <c r="C53" s="79">
        <f>VLOOKUP(B53,[1]Список!$A$1:$F$551,2,0)</f>
        <v>10132137121</v>
      </c>
      <c r="D53" s="80" t="str">
        <f>VLOOKUP(B53,[1]Список!$A$1:$F$551,3,0)</f>
        <v>ГИЧКИН Артем</v>
      </c>
      <c r="E53" s="81">
        <f>VLOOKUP(B53,[1]Список!$A$1:$F$551,4,0)</f>
        <v>39697</v>
      </c>
      <c r="F53" s="79" t="str">
        <f>VLOOKUP(B53,[1]Список!$A$1:$F$551,5,0)</f>
        <v>КМС</v>
      </c>
      <c r="G53" s="79" t="str">
        <f>VLOOKUP(B53,[1]Список!$A$1:$F$551,6,0)</f>
        <v>Санкт-Петербург</v>
      </c>
      <c r="H53" s="82">
        <v>1.0694444444444445E-4</v>
      </c>
      <c r="I53" s="82">
        <f>J53-H53</f>
        <v>2.3488425925925928E-4</v>
      </c>
      <c r="J53" s="83">
        <v>3.4182870370370373E-4</v>
      </c>
      <c r="K53" s="84">
        <f>$K$19/((J53*24))</f>
        <v>60.946705491975351</v>
      </c>
      <c r="L53" s="85" t="s">
        <v>44</v>
      </c>
      <c r="M53" s="86"/>
    </row>
    <row r="54" spans="1:13" s="87" customFormat="1" ht="30" customHeight="1" x14ac:dyDescent="0.25">
      <c r="A54" s="77">
        <v>32</v>
      </c>
      <c r="B54" s="78">
        <v>17</v>
      </c>
      <c r="C54" s="79">
        <f>VLOOKUP(B54,[1]Список!$A$1:$F$551,2,0)</f>
        <v>10135838073</v>
      </c>
      <c r="D54" s="80" t="str">
        <f>VLOOKUP(B54,[1]Список!$A$1:$F$551,3,0)</f>
        <v>ОСТРИЦОВ Ратмир</v>
      </c>
      <c r="E54" s="81">
        <f>VLOOKUP(B54,[1]Список!$A$1:$F$551,4,0)</f>
        <v>39723</v>
      </c>
      <c r="F54" s="79" t="str">
        <f>VLOOKUP(B54,[1]Список!$A$1:$F$551,5,0)</f>
        <v>КМС</v>
      </c>
      <c r="G54" s="79" t="str">
        <f>VLOOKUP(B54,[1]Список!$A$1:$F$551,6,0)</f>
        <v>Москва</v>
      </c>
      <c r="H54" s="82">
        <v>1.0931712962962963E-4</v>
      </c>
      <c r="I54" s="82">
        <f>J54-H54</f>
        <v>2.329050925925926E-4</v>
      </c>
      <c r="J54" s="83">
        <v>3.4222222222222222E-4</v>
      </c>
      <c r="K54" s="84">
        <f>$K$19/((J54*24))</f>
        <v>60.876623376623378</v>
      </c>
      <c r="L54" s="85" t="s">
        <v>44</v>
      </c>
      <c r="M54" s="86"/>
    </row>
    <row r="55" spans="1:13" s="87" customFormat="1" ht="30" customHeight="1" x14ac:dyDescent="0.25">
      <c r="A55" s="77">
        <v>33</v>
      </c>
      <c r="B55" s="78">
        <v>71</v>
      </c>
      <c r="C55" s="79" t="str">
        <f>VLOOKUP(B55,[1]Список!$A$1:$F$551,2,0)</f>
        <v>дог.49562</v>
      </c>
      <c r="D55" s="80" t="str">
        <f>VLOOKUP(B55,[1]Список!$A$1:$F$551,3,0)</f>
        <v>ЛАПШИН Никита</v>
      </c>
      <c r="E55" s="81">
        <f>VLOOKUP(B55,[1]Список!$A$1:$F$551,4,0)</f>
        <v>39249</v>
      </c>
      <c r="F55" s="79" t="str">
        <f>VLOOKUP(B55,[1]Список!$A$1:$F$551,5,0)</f>
        <v>2 сп.р.</v>
      </c>
      <c r="G55" s="79" t="str">
        <f>VLOOKUP(B55,[1]Список!$A$1:$F$551,6,0)</f>
        <v>Москва</v>
      </c>
      <c r="H55" s="82">
        <v>1.0674768518518519E-4</v>
      </c>
      <c r="I55" s="82">
        <f>J55-H55</f>
        <v>2.3564814814814808E-4</v>
      </c>
      <c r="J55" s="83">
        <v>3.4239583333333328E-4</v>
      </c>
      <c r="K55" s="84">
        <f>$K$19/((J55*24))</f>
        <v>60.845756008518414</v>
      </c>
      <c r="L55" s="85" t="s">
        <v>44</v>
      </c>
      <c r="M55" s="86"/>
    </row>
    <row r="56" spans="1:13" s="87" customFormat="1" ht="30" customHeight="1" x14ac:dyDescent="0.25">
      <c r="A56" s="77">
        <v>34</v>
      </c>
      <c r="B56" s="78">
        <v>62</v>
      </c>
      <c r="C56" s="79">
        <f>VLOOKUP(B56,[1]Список!$A$1:$F$551,2,0)</f>
        <v>10130112447</v>
      </c>
      <c r="D56" s="80" t="str">
        <f>VLOOKUP(B56,[1]Список!$A$1:$F$551,3,0)</f>
        <v>КУРТАКОВ Владимир</v>
      </c>
      <c r="E56" s="81">
        <f>VLOOKUP(B56,[1]Список!$A$1:$F$551,4,0)</f>
        <v>40267</v>
      </c>
      <c r="F56" s="79" t="str">
        <f>VLOOKUP(B56,[1]Список!$A$1:$F$551,5,0)</f>
        <v>1 сп.р.</v>
      </c>
      <c r="G56" s="79" t="str">
        <f>VLOOKUP(B56,[1]Список!$A$1:$F$551,6,0)</f>
        <v>Москва</v>
      </c>
      <c r="H56" s="82">
        <v>1.0968750000000002E-4</v>
      </c>
      <c r="I56" s="82">
        <f>J56-H56</f>
        <v>2.344444444444444E-4</v>
      </c>
      <c r="J56" s="83">
        <v>3.4413194444444443E-4</v>
      </c>
      <c r="K56" s="84">
        <f>$K$19/((J56*24))</f>
        <v>60.538795277973968</v>
      </c>
      <c r="L56" s="85" t="s">
        <v>44</v>
      </c>
      <c r="M56" s="86"/>
    </row>
    <row r="57" spans="1:13" s="87" customFormat="1" ht="30" customHeight="1" x14ac:dyDescent="0.25">
      <c r="A57" s="77">
        <v>35</v>
      </c>
      <c r="B57" s="78">
        <v>101</v>
      </c>
      <c r="C57" s="79">
        <f>VLOOKUP(B57,[1]Список!$A$1:$F$551,2,0)</f>
        <v>10116167079</v>
      </c>
      <c r="D57" s="80" t="str">
        <f>VLOOKUP(B57,[1]Список!$A$1:$F$551,3,0)</f>
        <v>КОРОБОВ Степан</v>
      </c>
      <c r="E57" s="81">
        <f>VLOOKUP(B57,[1]Список!$A$1:$F$551,4,0)</f>
        <v>39199</v>
      </c>
      <c r="F57" s="79" t="str">
        <f>VLOOKUP(B57,[1]Список!$A$1:$F$551,5,0)</f>
        <v>КМС</v>
      </c>
      <c r="G57" s="79" t="str">
        <f>VLOOKUP(B57,[1]Список!$A$1:$F$551,6,0)</f>
        <v>Санкт-Петербург</v>
      </c>
      <c r="H57" s="82">
        <v>1.087962962962963E-4</v>
      </c>
      <c r="I57" s="82">
        <f>J57-H57</f>
        <v>2.3555555555555553E-4</v>
      </c>
      <c r="J57" s="83">
        <v>3.4435185185185182E-4</v>
      </c>
      <c r="K57" s="84">
        <f>$K$19/((J57*24))</f>
        <v>60.50013444474321</v>
      </c>
      <c r="L57" s="85" t="s">
        <v>44</v>
      </c>
      <c r="M57" s="86"/>
    </row>
    <row r="58" spans="1:13" s="87" customFormat="1" ht="30" customHeight="1" x14ac:dyDescent="0.25">
      <c r="A58" s="77">
        <v>36</v>
      </c>
      <c r="B58" s="78">
        <v>53</v>
      </c>
      <c r="C58" s="79">
        <f>VLOOKUP(B58,[1]Список!$A$1:$F$551,2,0)</f>
        <v>10139215996</v>
      </c>
      <c r="D58" s="80" t="str">
        <f>VLOOKUP(B58,[1]Список!$A$1:$F$551,3,0)</f>
        <v>ЗАКУСКИН Андрей</v>
      </c>
      <c r="E58" s="81">
        <f>VLOOKUP(B58,[1]Список!$A$1:$F$551,4,0)</f>
        <v>39552</v>
      </c>
      <c r="F58" s="79" t="str">
        <f>VLOOKUP(B58,[1]Список!$A$1:$F$551,5,0)</f>
        <v>1 сп.р.</v>
      </c>
      <c r="G58" s="79" t="str">
        <f>VLOOKUP(B58,[1]Список!$A$1:$F$551,6,0)</f>
        <v>Москва</v>
      </c>
      <c r="H58" s="82">
        <v>1.0778935185185186E-4</v>
      </c>
      <c r="I58" s="82">
        <f>J58-H58</f>
        <v>2.3689814814814808E-4</v>
      </c>
      <c r="J58" s="83">
        <v>3.4468749999999994E-4</v>
      </c>
      <c r="K58" s="84">
        <f>$K$19/((J58*24))</f>
        <v>60.441220912662445</v>
      </c>
      <c r="L58" s="85" t="s">
        <v>44</v>
      </c>
      <c r="M58" s="86"/>
    </row>
    <row r="59" spans="1:13" s="87" customFormat="1" ht="30" customHeight="1" x14ac:dyDescent="0.25">
      <c r="A59" s="77">
        <v>37</v>
      </c>
      <c r="B59" s="78">
        <v>20</v>
      </c>
      <c r="C59" s="79">
        <f>VLOOKUP(B59,[1]Список!$A$1:$F$551,2,0)</f>
        <v>10152110128</v>
      </c>
      <c r="D59" s="80" t="str">
        <f>VLOOKUP(B59,[1]Список!$A$1:$F$551,3,0)</f>
        <v>ЗАХАРОВ Илья</v>
      </c>
      <c r="E59" s="81">
        <f>VLOOKUP(B59,[1]Список!$A$1:$F$551,4,0)</f>
        <v>39780</v>
      </c>
      <c r="F59" s="79" t="str">
        <f>VLOOKUP(B59,[1]Список!$A$1:$F$551,5,0)</f>
        <v>2 сп.р.</v>
      </c>
      <c r="G59" s="79" t="str">
        <f>VLOOKUP(B59,[1]Список!$A$1:$F$551,6,0)</f>
        <v>Москва</v>
      </c>
      <c r="H59" s="82">
        <v>1.0855324074074073E-4</v>
      </c>
      <c r="I59" s="82">
        <f>J59-H59</f>
        <v>2.3625000000000002E-4</v>
      </c>
      <c r="J59" s="83">
        <v>3.4480324074074074E-4</v>
      </c>
      <c r="K59" s="84">
        <f>$K$19/((J59*24))</f>
        <v>60.420932496391529</v>
      </c>
      <c r="L59" s="85" t="s">
        <v>44</v>
      </c>
      <c r="M59" s="86"/>
    </row>
    <row r="60" spans="1:13" s="87" customFormat="1" ht="30" customHeight="1" x14ac:dyDescent="0.25">
      <c r="A60" s="77">
        <v>38</v>
      </c>
      <c r="B60" s="78">
        <v>49</v>
      </c>
      <c r="C60" s="79">
        <f>VLOOKUP(B60,[1]Список!$A$1:$F$551,2,0)</f>
        <v>10113107135</v>
      </c>
      <c r="D60" s="80" t="str">
        <f>VLOOKUP(B60,[1]Список!$A$1:$F$551,3,0)</f>
        <v>КУСКОВ Давид</v>
      </c>
      <c r="E60" s="81">
        <f>VLOOKUP(B60,[1]Список!$A$1:$F$551,4,0)</f>
        <v>39483</v>
      </c>
      <c r="F60" s="79" t="str">
        <f>VLOOKUP(B60,[1]Список!$A$1:$F$551,5,0)</f>
        <v>КМС</v>
      </c>
      <c r="G60" s="79" t="str">
        <f>VLOOKUP(B60,[1]Список!$A$1:$F$551,6,0)</f>
        <v>Москва</v>
      </c>
      <c r="H60" s="82">
        <v>1.1221064814814813E-4</v>
      </c>
      <c r="I60" s="82">
        <f>J60-H60</f>
        <v>2.3375000000000002E-4</v>
      </c>
      <c r="J60" s="83">
        <v>3.4596064814814814E-4</v>
      </c>
      <c r="K60" s="84">
        <f>$K$19/((J60*24))</f>
        <v>60.218794955003183</v>
      </c>
      <c r="L60" s="85" t="s">
        <v>44</v>
      </c>
      <c r="M60" s="86"/>
    </row>
    <row r="61" spans="1:13" s="87" customFormat="1" ht="30" customHeight="1" x14ac:dyDescent="0.25">
      <c r="A61" s="77">
        <v>39</v>
      </c>
      <c r="B61" s="78">
        <v>64</v>
      </c>
      <c r="C61" s="79">
        <f>VLOOKUP(B61,[1]Список!$A$1:$F$551,2,0)</f>
        <v>10142405276</v>
      </c>
      <c r="D61" s="80" t="str">
        <f>VLOOKUP(B61,[1]Список!$A$1:$F$551,3,0)</f>
        <v>ГОРБЫЛЕВ Егор</v>
      </c>
      <c r="E61" s="81">
        <f>VLOOKUP(B61,[1]Список!$A$1:$F$551,4,0)</f>
        <v>40297</v>
      </c>
      <c r="F61" s="79" t="str">
        <f>VLOOKUP(B61,[1]Список!$A$1:$F$551,5,0)</f>
        <v>1 сп.р.</v>
      </c>
      <c r="G61" s="79" t="str">
        <f>VLOOKUP(B61,[1]Список!$A$1:$F$551,6,0)</f>
        <v>Москва</v>
      </c>
      <c r="H61" s="82">
        <v>1.0998842592592594E-4</v>
      </c>
      <c r="I61" s="82">
        <f>J61-H61</f>
        <v>2.3614583333333338E-4</v>
      </c>
      <c r="J61" s="83">
        <v>3.461342592592593E-4</v>
      </c>
      <c r="K61" s="84">
        <f>$K$19/((J61*24))</f>
        <v>60.188590918210387</v>
      </c>
      <c r="L61" s="85" t="s">
        <v>44</v>
      </c>
      <c r="M61" s="86"/>
    </row>
    <row r="62" spans="1:13" s="87" customFormat="1" ht="30" customHeight="1" x14ac:dyDescent="0.25">
      <c r="A62" s="77">
        <v>40</v>
      </c>
      <c r="B62" s="78">
        <v>60</v>
      </c>
      <c r="C62" s="79">
        <f>VLOOKUP(B62,[1]Список!$A$1:$F$551,2,0)</f>
        <v>10129902885</v>
      </c>
      <c r="D62" s="80" t="str">
        <f>VLOOKUP(B62,[1]Список!$A$1:$F$551,3,0)</f>
        <v>БОРТНИК Степан</v>
      </c>
      <c r="E62" s="81">
        <f>VLOOKUP(B62,[1]Список!$A$1:$F$551,4,0)</f>
        <v>40113</v>
      </c>
      <c r="F62" s="79" t="str">
        <f>VLOOKUP(B62,[1]Список!$A$1:$F$551,5,0)</f>
        <v>КМС</v>
      </c>
      <c r="G62" s="79" t="str">
        <f>VLOOKUP(B62,[1]Список!$A$1:$F$551,6,0)</f>
        <v>Москва</v>
      </c>
      <c r="H62" s="82">
        <v>1.1283564814814815E-4</v>
      </c>
      <c r="I62" s="82">
        <f>J62-H62</f>
        <v>2.3479166666666673E-4</v>
      </c>
      <c r="J62" s="83">
        <v>3.4762731481481488E-4</v>
      </c>
      <c r="K62" s="84">
        <f>$K$19/((J62*24))</f>
        <v>59.930081571499912</v>
      </c>
      <c r="L62" s="85" t="s">
        <v>50</v>
      </c>
      <c r="M62" s="86"/>
    </row>
    <row r="63" spans="1:13" s="87" customFormat="1" ht="30" customHeight="1" x14ac:dyDescent="0.25">
      <c r="A63" s="77">
        <v>41</v>
      </c>
      <c r="B63" s="78">
        <v>21</v>
      </c>
      <c r="C63" s="79">
        <f>VLOOKUP(B63,[1]Список!$A$1:$F$551,2,0)</f>
        <v>10152043339</v>
      </c>
      <c r="D63" s="80" t="str">
        <f>VLOOKUP(B63,[1]Список!$A$1:$F$551,3,0)</f>
        <v>СМОЛЯК Ярослав</v>
      </c>
      <c r="E63" s="81">
        <f>VLOOKUP(B63,[1]Список!$A$1:$F$551,4,0)</f>
        <v>40165</v>
      </c>
      <c r="F63" s="79" t="str">
        <f>VLOOKUP(B63,[1]Список!$A$1:$F$551,5,0)</f>
        <v>2 сп.р.</v>
      </c>
      <c r="G63" s="79" t="str">
        <f>VLOOKUP(B63,[1]Список!$A$1:$F$551,6,0)</f>
        <v>Москва</v>
      </c>
      <c r="H63" s="82">
        <v>1.0796296296296297E-4</v>
      </c>
      <c r="I63" s="82">
        <f>J63-H63</f>
        <v>2.4472222222222224E-4</v>
      </c>
      <c r="J63" s="83">
        <v>3.5268518518518521E-4</v>
      </c>
      <c r="K63" s="84">
        <f>$K$19/((J63*24))</f>
        <v>59.07062221055395</v>
      </c>
      <c r="L63" s="85" t="s">
        <v>50</v>
      </c>
      <c r="M63" s="86"/>
    </row>
    <row r="64" spans="1:13" s="87" customFormat="1" ht="30" customHeight="1" x14ac:dyDescent="0.25">
      <c r="A64" s="77">
        <v>42</v>
      </c>
      <c r="B64" s="78">
        <v>158</v>
      </c>
      <c r="C64" s="79">
        <f>VLOOKUP(B64,[1]Список!$A$1:$F$551,2,0)</f>
        <v>10137062495</v>
      </c>
      <c r="D64" s="80" t="str">
        <f>VLOOKUP(B64,[1]Список!$A$1:$F$551,3,0)</f>
        <v>ТОЛКУШИН Борис</v>
      </c>
      <c r="E64" s="81">
        <f>VLOOKUP(B64,[1]Список!$A$1:$F$551,4,0)</f>
        <v>40479</v>
      </c>
      <c r="F64" s="79" t="str">
        <f>VLOOKUP(B64,[1]Список!$A$1:$F$551,5,0)</f>
        <v>1 сп.р.</v>
      </c>
      <c r="G64" s="79" t="str">
        <f>VLOOKUP(B64,[1]Список!$A$1:$F$551,6,0)</f>
        <v>Москва</v>
      </c>
      <c r="H64" s="82">
        <v>1.1578703703703702E-4</v>
      </c>
      <c r="I64" s="82">
        <f>J64-H64</f>
        <v>2.3732638888888892E-4</v>
      </c>
      <c r="J64" s="83">
        <v>3.5311342592592594E-4</v>
      </c>
      <c r="K64" s="84">
        <f>$K$19/((J64*24))</f>
        <v>58.998983906388283</v>
      </c>
      <c r="L64" s="85" t="s">
        <v>50</v>
      </c>
      <c r="M64" s="86"/>
    </row>
    <row r="65" spans="1:13" s="87" customFormat="1" ht="30" customHeight="1" x14ac:dyDescent="0.25">
      <c r="A65" s="77">
        <v>43</v>
      </c>
      <c r="B65" s="78">
        <v>48</v>
      </c>
      <c r="C65" s="79">
        <f>VLOOKUP(B65,[1]Список!$A$1:$F$551,2,0)</f>
        <v>10130180347</v>
      </c>
      <c r="D65" s="80" t="str">
        <f>VLOOKUP(B65,[1]Список!$A$1:$F$551,3,0)</f>
        <v>БАШАРОВ Эльдар</v>
      </c>
      <c r="E65" s="81">
        <f>VLOOKUP(B65,[1]Список!$A$1:$F$551,4,0)</f>
        <v>39353</v>
      </c>
      <c r="F65" s="79" t="str">
        <f>VLOOKUP(B65,[1]Список!$A$1:$F$551,5,0)</f>
        <v>1 сп.р.</v>
      </c>
      <c r="G65" s="79" t="str">
        <f>VLOOKUP(B65,[1]Список!$A$1:$F$551,6,0)</f>
        <v>Москва</v>
      </c>
      <c r="H65" s="82">
        <v>1.1243055555555556E-4</v>
      </c>
      <c r="I65" s="82">
        <f>J65-H65</f>
        <v>2.4167824074074076E-4</v>
      </c>
      <c r="J65" s="83">
        <v>3.5410879629629632E-4</v>
      </c>
      <c r="K65" s="84">
        <f>$K$19/((J65*24))</f>
        <v>58.833142670370975</v>
      </c>
      <c r="L65" s="85" t="s">
        <v>50</v>
      </c>
      <c r="M65" s="86"/>
    </row>
    <row r="66" spans="1:13" s="87" customFormat="1" ht="30" customHeight="1" x14ac:dyDescent="0.25">
      <c r="A66" s="77">
        <v>44</v>
      </c>
      <c r="B66" s="78">
        <v>50</v>
      </c>
      <c r="C66" s="79">
        <f>VLOOKUP(B66,[1]Список!$A$1:$F$551,2,0)</f>
        <v>10132054972</v>
      </c>
      <c r="D66" s="80" t="str">
        <f>VLOOKUP(B66,[1]Список!$A$1:$F$551,3,0)</f>
        <v>НИКИТИН Степан</v>
      </c>
      <c r="E66" s="81">
        <f>VLOOKUP(B66,[1]Список!$A$1:$F$551,4,0)</f>
        <v>39489</v>
      </c>
      <c r="F66" s="79" t="str">
        <f>VLOOKUP(B66,[1]Список!$A$1:$F$551,5,0)</f>
        <v>КМС</v>
      </c>
      <c r="G66" s="79" t="str">
        <f>VLOOKUP(B66,[1]Список!$A$1:$F$551,6,0)</f>
        <v>Москва</v>
      </c>
      <c r="H66" s="82">
        <v>1.1415509259259258E-4</v>
      </c>
      <c r="I66" s="82">
        <f>J66-H66</f>
        <v>2.4042824074074071E-4</v>
      </c>
      <c r="J66" s="83">
        <v>3.5458333333333327E-4</v>
      </c>
      <c r="K66" s="84">
        <f>$K$19/((J66*24))</f>
        <v>58.754406580493544</v>
      </c>
      <c r="L66" s="85" t="s">
        <v>50</v>
      </c>
      <c r="M66" s="86"/>
    </row>
    <row r="67" spans="1:13" s="87" customFormat="1" ht="30" customHeight="1" x14ac:dyDescent="0.25">
      <c r="A67" s="77">
        <v>45</v>
      </c>
      <c r="B67" s="78">
        <v>82</v>
      </c>
      <c r="C67" s="79">
        <f>VLOOKUP(B67,[1]Список!$A$1:$F$551,2,0)</f>
        <v>10141781951</v>
      </c>
      <c r="D67" s="80" t="str">
        <f>VLOOKUP(B67,[1]Список!$A$1:$F$551,3,0)</f>
        <v>ПЛИТАРАК Андрей</v>
      </c>
      <c r="E67" s="81">
        <f>VLOOKUP(B67,[1]Список!$A$1:$F$551,4,0)</f>
        <v>39869</v>
      </c>
      <c r="F67" s="79" t="str">
        <f>VLOOKUP(B67,[1]Список!$A$1:$F$551,5,0)</f>
        <v>1 сп.р.</v>
      </c>
      <c r="G67" s="79" t="str">
        <f>VLOOKUP(B67,[1]Список!$A$1:$F$551,6,0)</f>
        <v>Московская область</v>
      </c>
      <c r="H67" s="82">
        <v>1.116087962962963E-4</v>
      </c>
      <c r="I67" s="82">
        <f>J67-H67</f>
        <v>2.4354166666666665E-4</v>
      </c>
      <c r="J67" s="83">
        <v>3.5515046296296293E-4</v>
      </c>
      <c r="K67" s="84">
        <f>$K$19/((J67*24))</f>
        <v>58.660583346912176</v>
      </c>
      <c r="L67" s="85" t="s">
        <v>50</v>
      </c>
      <c r="M67" s="86"/>
    </row>
    <row r="68" spans="1:13" s="87" customFormat="1" ht="30" customHeight="1" x14ac:dyDescent="0.25">
      <c r="A68" s="77">
        <v>46</v>
      </c>
      <c r="B68" s="78">
        <v>65</v>
      </c>
      <c r="C68" s="79">
        <f>VLOOKUP(B68,[1]Список!$A$1:$F$551,2,0)</f>
        <v>10143964552</v>
      </c>
      <c r="D68" s="80" t="str">
        <f>VLOOKUP(B68,[1]Список!$A$1:$F$551,3,0)</f>
        <v>РАКОВ Леонид</v>
      </c>
      <c r="E68" s="81">
        <f>VLOOKUP(B68,[1]Список!$A$1:$F$551,4,0)</f>
        <v>40323</v>
      </c>
      <c r="F68" s="79" t="str">
        <f>VLOOKUP(B68,[1]Список!$A$1:$F$551,5,0)</f>
        <v>2 сп.р.</v>
      </c>
      <c r="G68" s="79" t="str">
        <f>VLOOKUP(B68,[1]Список!$A$1:$F$551,6,0)</f>
        <v>Москва</v>
      </c>
      <c r="H68" s="82">
        <v>1.1447916666666666E-4</v>
      </c>
      <c r="I68" s="82">
        <f>J68-H68</f>
        <v>2.4130787037037041E-4</v>
      </c>
      <c r="J68" s="83">
        <v>3.5578703703703705E-4</v>
      </c>
      <c r="K68" s="84">
        <f>$K$19/((J68*24))</f>
        <v>58.555627846454129</v>
      </c>
      <c r="L68" s="85" t="s">
        <v>50</v>
      </c>
      <c r="M68" s="86"/>
    </row>
    <row r="69" spans="1:13" s="87" customFormat="1" ht="30" customHeight="1" x14ac:dyDescent="0.25">
      <c r="A69" s="77">
        <v>47</v>
      </c>
      <c r="B69" s="78">
        <v>57</v>
      </c>
      <c r="C69" s="79">
        <f>VLOOKUP(B69,[1]Список!$A$1:$F$551,2,0)</f>
        <v>10131461050</v>
      </c>
      <c r="D69" s="80" t="str">
        <f>VLOOKUP(B69,[1]Список!$A$1:$F$551,3,0)</f>
        <v>МЕТЛОВ Дмитрий</v>
      </c>
      <c r="E69" s="81">
        <f>VLOOKUP(B69,[1]Список!$A$1:$F$551,4,0)</f>
        <v>39682</v>
      </c>
      <c r="F69" s="79" t="str">
        <f>VLOOKUP(B69,[1]Список!$A$1:$F$551,5,0)</f>
        <v>1 сп.р.</v>
      </c>
      <c r="G69" s="79" t="str">
        <f>VLOOKUP(B69,[1]Список!$A$1:$F$551,6,0)</f>
        <v>Москва</v>
      </c>
      <c r="H69" s="82">
        <v>1.1248842592592591E-4</v>
      </c>
      <c r="I69" s="82">
        <f>J69-H69</f>
        <v>2.4695601851851859E-4</v>
      </c>
      <c r="J69" s="83">
        <v>3.5944444444444451E-4</v>
      </c>
      <c r="K69" s="84">
        <f>$K$19/((J69*24))</f>
        <v>57.959814528593498</v>
      </c>
      <c r="L69" s="85" t="s">
        <v>51</v>
      </c>
      <c r="M69" s="86"/>
    </row>
    <row r="70" spans="1:13" s="87" customFormat="1" ht="30" customHeight="1" x14ac:dyDescent="0.25">
      <c r="A70" s="77">
        <v>48</v>
      </c>
      <c r="B70" s="78">
        <v>156</v>
      </c>
      <c r="C70" s="79">
        <f>VLOOKUP(B70,[1]Список!$A$1:$F$551,2,0)</f>
        <v>10139528622</v>
      </c>
      <c r="D70" s="80" t="str">
        <f>VLOOKUP(B70,[1]Список!$A$1:$F$551,3,0)</f>
        <v>КВАРТЮК Дмитрий</v>
      </c>
      <c r="E70" s="81">
        <f>VLOOKUP(B70,[1]Список!$A$1:$F$551,4,0)</f>
        <v>40514</v>
      </c>
      <c r="F70" s="79" t="str">
        <f>VLOOKUP(B70,[1]Список!$A$1:$F$551,5,0)</f>
        <v>КМС</v>
      </c>
      <c r="G70" s="79" t="str">
        <f>VLOOKUP(B70,[1]Список!$A$1:$F$551,6,0)</f>
        <v>Москва</v>
      </c>
      <c r="H70" s="82">
        <v>1.164236111111111E-4</v>
      </c>
      <c r="I70" s="82">
        <f>J70-H70</f>
        <v>2.4371527777777776E-4</v>
      </c>
      <c r="J70" s="83">
        <v>3.6013888888888885E-4</v>
      </c>
      <c r="K70" s="84">
        <f>$K$19/((J70*24))</f>
        <v>57.848052448900894</v>
      </c>
      <c r="L70" s="85" t="s">
        <v>51</v>
      </c>
      <c r="M70" s="86"/>
    </row>
    <row r="71" spans="1:13" s="87" customFormat="1" ht="30" customHeight="1" x14ac:dyDescent="0.25">
      <c r="A71" s="77">
        <v>49</v>
      </c>
      <c r="B71" s="85">
        <v>54</v>
      </c>
      <c r="C71" s="79">
        <f>VLOOKUP(B71,[1]Список!$A$1:$F$551,2,0)</f>
        <v>10115495961</v>
      </c>
      <c r="D71" s="80" t="str">
        <f>VLOOKUP(B71,[1]Список!$A$1:$F$551,3,0)</f>
        <v>НАФИКОВ Роман</v>
      </c>
      <c r="E71" s="81">
        <f>VLOOKUP(B71,[1]Список!$A$1:$F$551,4,0)</f>
        <v>39575</v>
      </c>
      <c r="F71" s="79" t="str">
        <f>VLOOKUP(B71,[1]Список!$A$1:$F$551,5,0)</f>
        <v>КМС</v>
      </c>
      <c r="G71" s="79" t="str">
        <f>VLOOKUP(B71,[1]Список!$A$1:$F$551,6,0)</f>
        <v>Москва</v>
      </c>
      <c r="H71" s="82">
        <v>1.1402777777777778E-4</v>
      </c>
      <c r="I71" s="82">
        <f>J71-H71</f>
        <v>2.4689814814814816E-4</v>
      </c>
      <c r="J71" s="83">
        <v>3.6092592592592594E-4</v>
      </c>
      <c r="K71" s="84">
        <f>$K$19/((J71*24))</f>
        <v>57.72190867111339</v>
      </c>
      <c r="L71" s="85" t="s">
        <v>51</v>
      </c>
      <c r="M71" s="86"/>
    </row>
    <row r="72" spans="1:13" s="87" customFormat="1" ht="30" customHeight="1" x14ac:dyDescent="0.25">
      <c r="A72" s="77">
        <v>50</v>
      </c>
      <c r="B72" s="78">
        <v>61</v>
      </c>
      <c r="C72" s="79">
        <f>VLOOKUP(B72,[1]Список!$A$1:$F$551,2,0)</f>
        <v>10150048270</v>
      </c>
      <c r="D72" s="80" t="str">
        <f>VLOOKUP(B72,[1]Список!$A$1:$F$551,3,0)</f>
        <v>БЕРЕСТ Сергей</v>
      </c>
      <c r="E72" s="81">
        <f>VLOOKUP(B72,[1]Список!$A$1:$F$551,4,0)</f>
        <v>40176</v>
      </c>
      <c r="F72" s="79" t="str">
        <f>VLOOKUP(B72,[1]Список!$A$1:$F$551,5,0)</f>
        <v>2 сп.р.</v>
      </c>
      <c r="G72" s="79" t="str">
        <f>VLOOKUP(B72,[1]Список!$A$1:$F$551,6,0)</f>
        <v>Москва</v>
      </c>
      <c r="H72" s="82">
        <v>1.1350694444444445E-4</v>
      </c>
      <c r="I72" s="82">
        <f>J72-H72</f>
        <v>2.5282407407407404E-4</v>
      </c>
      <c r="J72" s="83">
        <v>3.6633101851851849E-4</v>
      </c>
      <c r="K72" s="84">
        <f>$K$19/((J72*24))</f>
        <v>56.870241066632964</v>
      </c>
      <c r="L72" s="85" t="s">
        <v>51</v>
      </c>
      <c r="M72" s="86"/>
    </row>
    <row r="73" spans="1:13" s="87" customFormat="1" ht="30" customHeight="1" x14ac:dyDescent="0.25">
      <c r="A73" s="77">
        <v>51</v>
      </c>
      <c r="B73" s="78">
        <v>85</v>
      </c>
      <c r="C73" s="79">
        <f>VLOOKUP(B73,[1]Список!$A$1:$F$551,2,0)</f>
        <v>10141649282</v>
      </c>
      <c r="D73" s="80" t="str">
        <f>VLOOKUP(B73,[1]Список!$A$1:$F$551,3,0)</f>
        <v>ЩЕПОТЬЕВ Константин</v>
      </c>
      <c r="E73" s="81">
        <f>VLOOKUP(B73,[1]Список!$A$1:$F$551,4,0)</f>
        <v>40168</v>
      </c>
      <c r="F73" s="79" t="str">
        <f>VLOOKUP(B73,[1]Список!$A$1:$F$551,5,0)</f>
        <v>1 сп.р.</v>
      </c>
      <c r="G73" s="79" t="str">
        <f>VLOOKUP(B73,[1]Список!$A$1:$F$551,6,0)</f>
        <v>Московская область</v>
      </c>
      <c r="H73" s="82">
        <v>1.1405092592592592E-4</v>
      </c>
      <c r="I73" s="82">
        <f>J73-H73</f>
        <v>2.5681712962962963E-4</v>
      </c>
      <c r="J73" s="83">
        <v>3.7086805555555554E-4</v>
      </c>
      <c r="K73" s="84">
        <f>$K$19/((J73*24))</f>
        <v>56.174515494803856</v>
      </c>
      <c r="L73" s="85" t="s">
        <v>51</v>
      </c>
      <c r="M73" s="86"/>
    </row>
    <row r="74" spans="1:13" s="87" customFormat="1" ht="30" customHeight="1" x14ac:dyDescent="0.25">
      <c r="A74" s="77">
        <v>52</v>
      </c>
      <c r="B74" s="78">
        <v>83</v>
      </c>
      <c r="C74" s="79">
        <f>VLOOKUP(B74,[1]Список!$A$1:$F$551,2,0)</f>
        <v>10142512279</v>
      </c>
      <c r="D74" s="80" t="str">
        <f>VLOOKUP(B74,[1]Список!$A$1:$F$551,3,0)</f>
        <v>СЛЕСАРЕВ Дмитрий</v>
      </c>
      <c r="E74" s="81">
        <f>VLOOKUP(B74,[1]Список!$A$1:$F$551,4,0)</f>
        <v>39842</v>
      </c>
      <c r="F74" s="79" t="str">
        <f>VLOOKUP(B74,[1]Список!$A$1:$F$551,5,0)</f>
        <v>2 сп.р.</v>
      </c>
      <c r="G74" s="79" t="str">
        <f>VLOOKUP(B74,[1]Список!$A$1:$F$551,6,0)</f>
        <v>Московская область</v>
      </c>
      <c r="H74" s="82">
        <v>1.1644675925925924E-4</v>
      </c>
      <c r="I74" s="82">
        <f>J74-H74</f>
        <v>2.5451388888888898E-4</v>
      </c>
      <c r="J74" s="83">
        <v>3.709606481481482E-4</v>
      </c>
      <c r="K74" s="84">
        <f>$K$19/((J74*24))</f>
        <v>56.160494212349064</v>
      </c>
      <c r="L74" s="85" t="s">
        <v>51</v>
      </c>
      <c r="M74" s="86"/>
    </row>
    <row r="75" spans="1:13" s="87" customFormat="1" ht="30" customHeight="1" x14ac:dyDescent="0.25">
      <c r="A75" s="77">
        <v>53</v>
      </c>
      <c r="B75" s="78">
        <v>87</v>
      </c>
      <c r="C75" s="79">
        <f>VLOOKUP(B75,[1]Список!$A$1:$F$551,2,0)</f>
        <v>10130178630</v>
      </c>
      <c r="D75" s="80" t="str">
        <f>VLOOKUP(B75,[1]Список!$A$1:$F$551,3,0)</f>
        <v>ЖЕЛЕЗОВ Михаил</v>
      </c>
      <c r="E75" s="81">
        <f>VLOOKUP(B75,[1]Список!$A$1:$F$551,4,0)</f>
        <v>39851</v>
      </c>
      <c r="F75" s="79" t="str">
        <f>VLOOKUP(B75,[1]Список!$A$1:$F$551,5,0)</f>
        <v>2 сп.р.</v>
      </c>
      <c r="G75" s="79" t="str">
        <f>VLOOKUP(B75,[1]Список!$A$1:$F$551,6,0)</f>
        <v>Московская область</v>
      </c>
      <c r="H75" s="82">
        <v>1.2030092592592592E-4</v>
      </c>
      <c r="I75" s="82">
        <f>J75-H75</f>
        <v>2.6277777777777774E-4</v>
      </c>
      <c r="J75" s="83">
        <v>3.8307870370370367E-4</v>
      </c>
      <c r="K75" s="84">
        <f>$K$19/((J75*24))</f>
        <v>54.383950691884706</v>
      </c>
      <c r="L75" s="85" t="s">
        <v>52</v>
      </c>
      <c r="M75" s="86"/>
    </row>
    <row r="76" spans="1:13" s="87" customFormat="1" ht="30" customHeight="1" x14ac:dyDescent="0.25">
      <c r="A76" s="77">
        <v>54</v>
      </c>
      <c r="B76" s="78">
        <v>84</v>
      </c>
      <c r="C76" s="79">
        <f>VLOOKUP(B76,[1]Список!$A$1:$F$551,2,0)</f>
        <v>10155961230</v>
      </c>
      <c r="D76" s="80" t="str">
        <f>VLOOKUP(B76,[1]Список!$A$1:$F$551,3,0)</f>
        <v>КУРЧАНОВ Алексей</v>
      </c>
      <c r="E76" s="81">
        <f>VLOOKUP(B76,[1]Список!$A$1:$F$551,4,0)</f>
        <v>39517</v>
      </c>
      <c r="F76" s="79" t="str">
        <f>VLOOKUP(B76,[1]Список!$A$1:$F$551,5,0)</f>
        <v>2 сп.р.</v>
      </c>
      <c r="G76" s="79" t="str">
        <f>VLOOKUP(B76,[1]Список!$A$1:$F$551,6,0)</f>
        <v>Московская область</v>
      </c>
      <c r="H76" s="82">
        <v>1.261226851851852E-4</v>
      </c>
      <c r="I76" s="82">
        <f>J76-H76</f>
        <v>2.8405092592592588E-4</v>
      </c>
      <c r="J76" s="83">
        <v>4.101736111111111E-4</v>
      </c>
      <c r="K76" s="84">
        <f>$K$19/((J76*24))</f>
        <v>50.791500888851267</v>
      </c>
      <c r="L76" s="85"/>
      <c r="M76" s="86"/>
    </row>
    <row r="77" spans="1:13" ht="23.25" customHeight="1" thickBot="1" x14ac:dyDescent="0.3">
      <c r="A77" s="89"/>
    </row>
    <row r="78" spans="1:13" ht="15.75" thickTop="1" x14ac:dyDescent="0.25">
      <c r="A78" s="90" t="s">
        <v>53</v>
      </c>
      <c r="B78" s="91"/>
      <c r="C78" s="91"/>
      <c r="D78" s="91"/>
      <c r="E78" s="92"/>
      <c r="F78" s="92"/>
      <c r="G78" s="91"/>
      <c r="H78" s="91"/>
      <c r="I78" s="91"/>
      <c r="J78" s="91"/>
      <c r="K78" s="91"/>
      <c r="L78" s="91"/>
      <c r="M78" s="93"/>
    </row>
    <row r="79" spans="1:13" ht="15" x14ac:dyDescent="0.25">
      <c r="A79" s="94" t="s">
        <v>54</v>
      </c>
      <c r="B79" s="40"/>
      <c r="C79" s="95"/>
      <c r="D79" s="40"/>
      <c r="E79" s="96"/>
      <c r="F79" s="40"/>
      <c r="G79" s="97"/>
      <c r="H79" s="98"/>
      <c r="I79" s="47"/>
      <c r="J79" s="47"/>
      <c r="K79" s="47"/>
      <c r="L79" s="99"/>
      <c r="M79" s="100"/>
    </row>
    <row r="80" spans="1:13" ht="15" x14ac:dyDescent="0.25">
      <c r="A80" s="94" t="s">
        <v>55</v>
      </c>
      <c r="B80" s="40"/>
      <c r="C80" s="101"/>
      <c r="D80" s="40"/>
      <c r="E80" s="96"/>
      <c r="F80" s="40"/>
      <c r="G80" s="97"/>
      <c r="H80" s="98"/>
      <c r="I80" s="47"/>
      <c r="J80" s="47"/>
      <c r="K80" s="47"/>
      <c r="L80" s="99"/>
      <c r="M80" s="100"/>
    </row>
    <row r="81" spans="1:13" ht="4.5" customHeight="1" x14ac:dyDescent="0.25">
      <c r="A81" s="102"/>
      <c r="B81" s="103"/>
      <c r="C81" s="103"/>
      <c r="D81" s="47"/>
      <c r="E81" s="104"/>
      <c r="F81" s="47"/>
      <c r="G81" s="47"/>
      <c r="H81" s="47"/>
      <c r="I81" s="47"/>
      <c r="J81" s="47"/>
      <c r="K81" s="47"/>
      <c r="L81" s="47"/>
      <c r="M81" s="105"/>
    </row>
    <row r="82" spans="1:13" ht="18.75" x14ac:dyDescent="0.25">
      <c r="A82" s="106"/>
      <c r="B82" s="107"/>
      <c r="C82" s="107"/>
      <c r="D82" s="108" t="s">
        <v>56</v>
      </c>
      <c r="E82" s="108"/>
      <c r="F82" s="108"/>
      <c r="G82" s="108" t="s">
        <v>57</v>
      </c>
      <c r="H82" s="108"/>
      <c r="I82" s="108"/>
      <c r="J82" s="108" t="s">
        <v>58</v>
      </c>
      <c r="K82" s="108"/>
      <c r="L82" s="108"/>
      <c r="M82" s="109"/>
    </row>
    <row r="83" spans="1:13" ht="15.75" x14ac:dyDescent="0.25">
      <c r="A83" s="110"/>
      <c r="B83" s="111"/>
      <c r="C83" s="111"/>
      <c r="D83" s="111"/>
      <c r="E83" s="111"/>
      <c r="F83" s="112"/>
      <c r="J83" s="112"/>
      <c r="K83" s="112"/>
      <c r="L83" s="112"/>
      <c r="M83" s="113"/>
    </row>
    <row r="84" spans="1:13" ht="15.75" x14ac:dyDescent="0.25">
      <c r="A84" s="110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4"/>
    </row>
    <row r="85" spans="1:13" x14ac:dyDescent="0.25">
      <c r="A85" s="115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7"/>
    </row>
    <row r="86" spans="1:13" x14ac:dyDescent="0.25">
      <c r="A86" s="118"/>
      <c r="D86" s="3"/>
      <c r="E86" s="119"/>
      <c r="F86" s="3"/>
      <c r="G86" s="3"/>
      <c r="H86" s="3"/>
      <c r="I86" s="3"/>
      <c r="J86" s="3"/>
      <c r="K86" s="3"/>
      <c r="L86" s="3"/>
      <c r="M86" s="120"/>
    </row>
    <row r="87" spans="1:13" ht="23.25" customHeight="1" x14ac:dyDescent="0.25">
      <c r="A87" s="118"/>
      <c r="D87" s="3"/>
      <c r="E87" s="119"/>
      <c r="F87" s="3"/>
      <c r="G87" s="3"/>
      <c r="H87" s="3"/>
      <c r="I87" s="3"/>
      <c r="J87" s="3"/>
      <c r="K87" s="3"/>
      <c r="L87" s="3"/>
      <c r="M87" s="120"/>
    </row>
    <row r="88" spans="1:13" ht="34.5" customHeight="1" thickBot="1" x14ac:dyDescent="0.3">
      <c r="A88" s="121" t="s">
        <v>17</v>
      </c>
      <c r="B88" s="122"/>
      <c r="C88" s="122"/>
      <c r="D88" s="123" t="str">
        <f>G19</f>
        <v>А.М.МИЛОШЕВИЧ (1 кат, г.Москва)</v>
      </c>
      <c r="E88" s="123"/>
      <c r="F88" s="123"/>
      <c r="G88" s="123" t="str">
        <f>G17</f>
        <v>В.Н.ГНИДЕНКО (ВК, г.Тула)</v>
      </c>
      <c r="H88" s="123"/>
      <c r="I88" s="123"/>
      <c r="J88" s="123" t="str">
        <f>G18</f>
        <v>О.В.БЕЛОБОРОДОВА (ВК, г.Москва)</v>
      </c>
      <c r="K88" s="123"/>
      <c r="L88" s="123"/>
      <c r="M88" s="124"/>
    </row>
    <row r="89" spans="1:13" ht="13.5" thickTop="1" x14ac:dyDescent="0.25"/>
  </sheetData>
  <mergeCells count="40">
    <mergeCell ref="D88:F88"/>
    <mergeCell ref="G88:I88"/>
    <mergeCell ref="J88:M88"/>
    <mergeCell ref="A78:D78"/>
    <mergeCell ref="G78:M78"/>
    <mergeCell ref="D82:F82"/>
    <mergeCell ref="G82:I82"/>
    <mergeCell ref="J82:M82"/>
    <mergeCell ref="A85:E85"/>
    <mergeCell ref="F85:I85"/>
    <mergeCell ref="J85:M85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79:G80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9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500 м юн-ры 17-1 (2</vt:lpstr>
      <vt:lpstr>'Гит с ходу 500 м юн-ры 17-1 (2'!Заголовки_для_печати</vt:lpstr>
      <vt:lpstr>'Гит с ходу 500 м юн-ры 17-1 (2'!Область_печати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2025-02-10T11:43:21Z</dcterms:created>
  <dcterms:modified xsi:type="dcterms:W3CDTF">2025-02-10T11:43:55Z</dcterms:modified>
</cp:coreProperties>
</file>