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критериум дев" sheetId="100" r:id="rId1"/>
  </sheets>
  <definedNames>
    <definedName name="_xlnm.Print_Titles" localSheetId="0">'критериум дев'!$21:$22</definedName>
  </definedNames>
  <calcPr calcId="152511"/>
</workbook>
</file>

<file path=xl/calcChain.xml><?xml version="1.0" encoding="utf-8"?>
<calcChain xmlns="http://schemas.openxmlformats.org/spreadsheetml/2006/main">
  <c r="F43" i="100" l="1"/>
  <c r="O43" i="100"/>
  <c r="O32" i="100"/>
  <c r="O33" i="100"/>
  <c r="O24" i="100"/>
  <c r="O25" i="100"/>
  <c r="O23" i="100"/>
  <c r="Q35" i="100" l="1"/>
  <c r="Q34" i="100"/>
  <c r="Q33" i="100"/>
  <c r="O35" i="100"/>
  <c r="O34" i="100"/>
  <c r="O31" i="100" s="1"/>
  <c r="Q32" i="100"/>
  <c r="Q31" i="100"/>
  <c r="Q30" i="100"/>
  <c r="Q29" i="100"/>
  <c r="O30" i="100" l="1"/>
</calcChain>
</file>

<file path=xl/sharedStrings.xml><?xml version="1.0" encoding="utf-8"?>
<sst xmlns="http://schemas.openxmlformats.org/spreadsheetml/2006/main" count="77" uniqueCount="72">
  <si>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</si>
  <si>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</si>
  <si>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</si>
  <si>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</si>
  <si>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</si>
  <si>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</si>
  <si>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</si>
  <si>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</si>
  <si>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ГОД РОЖД.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</si>
  <si>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</si>
  <si>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</si>
  <si>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</si>
  <si>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</si>
  <si>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</si>
  <si>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</si>
  <si>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</si>
  <si>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</si>
  <si>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</si>
  <si>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</si>
  <si>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</si>
  <si>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</si>
  <si>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</si>
  <si>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</si>
  <si>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</si>
  <si>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</si>
  <si>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ВЫПОЛНЕНИЕ НТУ ЕВСК</t>
  </si>
  <si>
    <t>Приход</t>
  </si>
  <si>
    <t>РЕЗУЛЬТАТ очки</t>
  </si>
  <si>
    <t>Комитет по спорту Псковской области</t>
  </si>
  <si>
    <t>КМС</t>
  </si>
  <si>
    <t>Псковская область</t>
  </si>
  <si>
    <t>№ ВРВС: 0080721811С</t>
  </si>
  <si>
    <t>1 СР</t>
  </si>
  <si>
    <t>2 СР</t>
  </si>
  <si>
    <t>3 СР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</si>
  <si>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</si>
  <si>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</si>
  <si>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</si>
  <si>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</si>
  <si>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</si>
  <si>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</si>
  <si>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</si>
  <si>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</si>
  <si>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</si>
  <si>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</si>
  <si>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Влажность: 48%</t>
  </si>
  <si>
    <t>Осадки: без осадков</t>
  </si>
  <si>
    <t>Ветер:</t>
  </si>
  <si>
    <t>НАЗВАНИЕ ТРАССЫ / РЕГ. НОМЕР:</t>
  </si>
  <si>
    <t>МАКСИМАЛЬНЫЙ ПЕРЕПАД (HD):</t>
  </si>
  <si>
    <t>СУММА ПЕРЕПАДОВ (ТС):</t>
  </si>
  <si>
    <t>ДЛИНА КРУГА/КРУГОВ:</t>
  </si>
  <si>
    <t>шоссе - критериум 20-40 км</t>
  </si>
  <si>
    <t>Федеральный центр подготовки спортивного резерва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</si>
  <si>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 г. Великие Луки</t>
    </r>
  </si>
  <si>
    <r>
      <rPr>
        <b/>
        <sz val="11"/>
        <rFont val="Calibri"/>
        <family val="2"/>
        <charset val="204"/>
        <scheme val="minor"/>
      </rPr>
      <t>ДАТА ПРОВЕДЕНИЯ:</t>
    </r>
    <r>
      <rPr>
        <sz val="11"/>
        <rFont val="Calibri"/>
        <family val="2"/>
        <charset val="204"/>
        <scheme val="minor"/>
      </rPr>
      <t xml:space="preserve"> 28 мая 2022 года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</si>
  <si>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12ч 00м </t>
    </r>
  </si>
  <si>
    <r>
      <rPr>
        <b/>
        <sz val="11"/>
        <rFont val="Calibri"/>
        <family val="2"/>
        <charset val="204"/>
        <scheme val="minor"/>
      </rPr>
      <t xml:space="preserve">ОКОНЧАНИЕ ГОНКИ: </t>
    </r>
    <r>
      <rPr>
        <sz val="11"/>
        <rFont val="Calibri"/>
        <family val="2"/>
        <charset val="204"/>
        <scheme val="minor"/>
      </rPr>
      <t xml:space="preserve"> 12ч 35м</t>
    </r>
  </si>
  <si>
    <t>№ ЕКП 2022: 5053</t>
  </si>
  <si>
    <t xml:space="preserve">2 км/12 </t>
  </si>
  <si>
    <t>Воронежская область</t>
  </si>
  <si>
    <t>Республика Адыгея</t>
  </si>
  <si>
    <t>Температура: +15+15</t>
  </si>
  <si>
    <t>НС</t>
  </si>
  <si>
    <t>КАРПЕНКОВ Ю.П. (ВК, г. Великие Луки)</t>
  </si>
  <si>
    <t>БАБАЕВ С.А. (ВК, г. Великие Луки)</t>
  </si>
  <si>
    <t>ИВАНОВА М.А. (ВК, г. Великие Луки)</t>
  </si>
  <si>
    <t>Юниорки 17-18 лет</t>
  </si>
  <si>
    <t>Гаврищак Ульяна</t>
  </si>
  <si>
    <t>Белогрудова Виктория</t>
  </si>
  <si>
    <t>Кравченко Виктория</t>
  </si>
  <si>
    <t>Винник Ангелина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</si>
</sst>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0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11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vertical="center"/>
    </xf>
    <xf numFmtId="9" fontId="11" fillId="0" borderId="6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17" fillId="2" borderId="25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164" fontId="19" fillId="0" borderId="2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1" fontId="22" fillId="0" borderId="1" xfId="8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21" fillId="0" borderId="31" xfId="0" applyNumberFormat="1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1" fontId="22" fillId="0" borderId="22" xfId="8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center" vertical="center"/>
    </xf>
    <xf numFmtId="0" fontId="21" fillId="0" borderId="23" xfId="0" applyNumberFormat="1" applyFont="1" applyFill="1" applyBorder="1" applyAlignment="1" applyProtection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14" fontId="11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3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496182</xdr:colOff>
      <xdr:row>0</xdr:row>
      <xdr:rowOff>103671</xdr:rowOff>
    </xdr:from>
    <xdr:to>
      <xdr:col>3</xdr:col>
      <xdr:colOff>777595</xdr:colOff>
      <xdr:row>3</xdr:row>
      <xdr:rowOff>175617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1491" y="103671"/>
          <a:ext cx="1191104" cy="8425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47760</xdr:rowOff>
    </xdr:from>
    <xdr:to>
      <xdr:col>2</xdr:col>
      <xdr:colOff>389499</xdr:colOff>
      <xdr:row>3</xdr:row>
      <xdr:rowOff>184721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760"/>
          <a:ext cx="1384808" cy="907523"/>
        </a:xfrm>
        <a:prstGeom prst="rect">
          <a:avLst/>
        </a:prstGeom>
      </xdr:spPr>
    </xdr:pic>
    <xdr:clientData/>
  </xdr:twoCellAnchor>
  <xdr:twoCellAnchor editAs="oneCell">
    <xdr:from>
      <xdr:col>16</xdr:col>
      <xdr:colOff>476250</xdr:colOff>
      <xdr:row>0</xdr:row>
      <xdr:rowOff>61057</xdr:rowOff>
    </xdr:from>
    <xdr:to>
      <xdr:col>16</xdr:col>
      <xdr:colOff>1093958</xdr:colOff>
      <xdr:row>3</xdr:row>
      <xdr:rowOff>24423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467981" y="61057"/>
          <a:ext cx="617708" cy="732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view="pageBreakPreview" topLeftCell="A18" zoomScale="78" zoomScaleNormal="90" zoomScaleSheetLayoutView="78" workbookViewId="0">
      <selection activeCell="R35" sqref="R35"/>
    </sheetView>
  </sheetViews>
  <sheetFormatPr defaultRowHeight="12.75" x14ac:dyDescent="0.2"/>
  <cols>
    <col min="1" max="1" width="7" style="1" customWidth="1"/>
    <col min="2" max="2" width="7.85546875" style="9" customWidth="1"/>
    <col min="3" max="3" width="13.7109375" style="9" customWidth="1"/>
    <col min="4" max="4" width="19" style="1" customWidth="1"/>
    <col min="5" max="5" width="10.7109375" style="1" customWidth="1"/>
    <col min="6" max="6" width="8.85546875" style="1" customWidth="1"/>
    <col min="7" max="7" width="18.140625" style="1" customWidth="1"/>
    <col min="8" max="9" width="5.7109375" style="1" customWidth="1"/>
    <col min="10" max="10" width="8.140625" style="1" customWidth="1"/>
    <col min="11" max="12" width="7.140625" style="1" customWidth="1"/>
    <col min="13" max="13" width="7.85546875" style="1" customWidth="1"/>
    <col min="14" max="14" width="20.85546875" style="1" customWidth="1"/>
    <col min="15" max="15" width="10.42578125" style="1" customWidth="1"/>
    <col min="16" max="16" width="13.140625" style="1" customWidth="1"/>
    <col min="17" max="17" width="18.7109375" style="1" customWidth="1"/>
    <col min="18" max="16384" width="9.140625" style="1"/>
  </cols>
  <sheetData>
    <row r="1" spans="1:17" ht="20.25" customHeight="1" x14ac:dyDescent="0.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20.25" customHeight="1" x14ac:dyDescent="0.2">
      <c r="A2" s="97" t="s">
        <v>28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ht="20.25" customHeight="1" x14ac:dyDescent="0.2">
      <c r="A3" s="97" t="s">
        <v>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20.25" customHeight="1" x14ac:dyDescent="0.2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5.2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7" s="2" customFormat="1" ht="28.5" x14ac:dyDescent="0.2">
      <c r="A6" s="98" t="s">
        <v>16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s="2" customFormat="1" ht="18" customHeight="1" x14ac:dyDescent="0.2">
      <c r="A7" s="99" t="s">
        <v>18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s="2" customFormat="1" ht="6" customHeight="1" thickBo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78"/>
      <c r="M8" s="52"/>
      <c r="N8" s="52"/>
      <c r="O8" s="52"/>
      <c r="P8" s="52"/>
      <c r="Q8" s="52"/>
    </row>
    <row r="9" spans="1:17" ht="19.5" customHeight="1" thickTop="1" x14ac:dyDescent="0.2">
      <c r="A9" s="100" t="s">
        <v>24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</row>
    <row r="10" spans="1:17" s="38" customFormat="1" ht="18" customHeight="1" x14ac:dyDescent="0.2">
      <c r="A10" s="103" t="s">
        <v>52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</row>
    <row r="11" spans="1:17" ht="19.5" customHeight="1" x14ac:dyDescent="0.2">
      <c r="A11" s="106" t="s">
        <v>67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8"/>
    </row>
    <row r="12" spans="1:17" ht="3.75" customHeight="1" x14ac:dyDescent="0.2">
      <c r="A12" s="24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79"/>
      <c r="M12" s="53"/>
      <c r="N12" s="53"/>
      <c r="O12" s="53"/>
      <c r="P12" s="53"/>
      <c r="Q12" s="10"/>
    </row>
    <row r="13" spans="1:17" s="38" customFormat="1" ht="15.75" x14ac:dyDescent="0.2">
      <c r="A13" s="39" t="s">
        <v>54</v>
      </c>
      <c r="B13" s="40"/>
      <c r="C13" s="40"/>
      <c r="D13" s="41"/>
      <c r="E13" s="42"/>
      <c r="F13" s="42"/>
      <c r="G13" s="73" t="s">
        <v>56</v>
      </c>
      <c r="H13" s="42"/>
      <c r="I13" s="42"/>
      <c r="J13" s="42"/>
      <c r="K13" s="42"/>
      <c r="L13" s="42"/>
      <c r="M13" s="42"/>
      <c r="N13" s="42"/>
      <c r="O13" s="42"/>
      <c r="P13" s="43"/>
      <c r="Q13" s="34" t="s">
        <v>31</v>
      </c>
    </row>
    <row r="14" spans="1:17" s="38" customFormat="1" ht="15.75" x14ac:dyDescent="0.2">
      <c r="A14" s="25" t="s">
        <v>55</v>
      </c>
      <c r="B14" s="44"/>
      <c r="C14" s="44"/>
      <c r="D14" s="45"/>
      <c r="E14" s="45"/>
      <c r="F14" s="45"/>
      <c r="G14" s="74" t="s">
        <v>57</v>
      </c>
      <c r="H14" s="45"/>
      <c r="I14" s="45"/>
      <c r="J14" s="45"/>
      <c r="K14" s="45"/>
      <c r="L14" s="45"/>
      <c r="M14" s="45"/>
      <c r="N14" s="45"/>
      <c r="O14" s="45"/>
      <c r="P14" s="46"/>
      <c r="Q14" s="35" t="s">
        <v>58</v>
      </c>
    </row>
    <row r="15" spans="1:17" ht="15" x14ac:dyDescent="0.2">
      <c r="A15" s="109" t="s">
        <v>10</v>
      </c>
      <c r="B15" s="110"/>
      <c r="C15" s="110"/>
      <c r="D15" s="110"/>
      <c r="E15" s="110"/>
      <c r="F15" s="110"/>
      <c r="G15" s="111"/>
      <c r="H15" s="112" t="s">
        <v>1</v>
      </c>
      <c r="I15" s="110"/>
      <c r="J15" s="110"/>
      <c r="K15" s="110"/>
      <c r="L15" s="110"/>
      <c r="M15" s="110"/>
      <c r="N15" s="110"/>
      <c r="O15" s="110"/>
      <c r="P15" s="110"/>
      <c r="Q15" s="113"/>
    </row>
    <row r="16" spans="1:17" ht="15" x14ac:dyDescent="0.2">
      <c r="A16" s="11" t="s">
        <v>20</v>
      </c>
      <c r="B16" s="26"/>
      <c r="C16" s="26"/>
      <c r="D16" s="7"/>
      <c r="E16" s="7"/>
      <c r="F16" s="7"/>
      <c r="G16" s="8"/>
      <c r="H16" s="6" t="s">
        <v>48</v>
      </c>
      <c r="I16" s="20"/>
      <c r="J16" s="20"/>
      <c r="K16" s="20"/>
      <c r="L16" s="20"/>
      <c r="M16" s="20"/>
      <c r="N16" s="3"/>
      <c r="O16" s="3"/>
      <c r="P16" s="19"/>
      <c r="Q16" s="12"/>
    </row>
    <row r="17" spans="1:17" ht="15" x14ac:dyDescent="0.2">
      <c r="A17" s="11" t="s">
        <v>21</v>
      </c>
      <c r="B17" s="19"/>
      <c r="C17" s="19"/>
      <c r="E17" s="5"/>
      <c r="F17" s="4"/>
      <c r="G17" s="80" t="s">
        <v>64</v>
      </c>
      <c r="H17" s="6" t="s">
        <v>49</v>
      </c>
      <c r="I17" s="20"/>
      <c r="J17" s="20"/>
      <c r="K17" s="20"/>
      <c r="L17" s="20"/>
      <c r="M17" s="20"/>
      <c r="N17" s="3"/>
      <c r="O17" s="3"/>
      <c r="P17" s="19"/>
      <c r="Q17" s="12"/>
    </row>
    <row r="18" spans="1:17" ht="15" x14ac:dyDescent="0.2">
      <c r="A18" s="11" t="s">
        <v>22</v>
      </c>
      <c r="B18" s="26"/>
      <c r="C18" s="26"/>
      <c r="D18" s="5"/>
      <c r="E18" s="7"/>
      <c r="F18" s="7"/>
      <c r="G18" s="80" t="s">
        <v>65</v>
      </c>
      <c r="H18" s="6" t="s">
        <v>50</v>
      </c>
      <c r="I18" s="20"/>
      <c r="J18" s="20"/>
      <c r="K18" s="20"/>
      <c r="L18" s="20"/>
      <c r="M18" s="20"/>
      <c r="N18" s="3"/>
      <c r="O18" s="3"/>
      <c r="P18" s="19"/>
      <c r="Q18" s="12"/>
    </row>
    <row r="19" spans="1:17" ht="15.75" thickBot="1" x14ac:dyDescent="0.25">
      <c r="A19" s="29" t="s">
        <v>17</v>
      </c>
      <c r="B19" s="17"/>
      <c r="C19" s="17"/>
      <c r="D19" s="16"/>
      <c r="E19" s="16"/>
      <c r="F19" s="28"/>
      <c r="G19" s="30" t="s">
        <v>66</v>
      </c>
      <c r="H19" s="31" t="s">
        <v>51</v>
      </c>
      <c r="I19" s="32"/>
      <c r="J19" s="32"/>
      <c r="K19" s="32"/>
      <c r="L19" s="32"/>
      <c r="M19" s="32"/>
      <c r="N19" s="17">
        <v>24</v>
      </c>
      <c r="O19" s="15"/>
      <c r="P19" s="17"/>
      <c r="Q19" s="33" t="s">
        <v>59</v>
      </c>
    </row>
    <row r="20" spans="1:17" ht="6.75" customHeight="1" thickTop="1" thickBot="1" x14ac:dyDescent="0.25">
      <c r="A20" s="14"/>
      <c r="B20" s="13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s="27" customFormat="1" ht="21.75" customHeight="1" thickTop="1" x14ac:dyDescent="0.2">
      <c r="A21" s="130" t="s">
        <v>7</v>
      </c>
      <c r="B21" s="131" t="s">
        <v>13</v>
      </c>
      <c r="C21" s="131" t="s">
        <v>23</v>
      </c>
      <c r="D21" s="131" t="s">
        <v>2</v>
      </c>
      <c r="E21" s="131" t="s">
        <v>8</v>
      </c>
      <c r="F21" s="131" t="s">
        <v>9</v>
      </c>
      <c r="G21" s="131" t="s">
        <v>14</v>
      </c>
      <c r="H21" s="132" t="s">
        <v>19</v>
      </c>
      <c r="I21" s="132"/>
      <c r="J21" s="132"/>
      <c r="K21" s="132"/>
      <c r="L21" s="132"/>
      <c r="M21" s="132"/>
      <c r="N21" s="131" t="s">
        <v>26</v>
      </c>
      <c r="O21" s="131" t="s">
        <v>27</v>
      </c>
      <c r="P21" s="133" t="s">
        <v>25</v>
      </c>
      <c r="Q21" s="134" t="s">
        <v>15</v>
      </c>
    </row>
    <row r="22" spans="1:17" s="27" customFormat="1" ht="18" customHeight="1" x14ac:dyDescent="0.2">
      <c r="A22" s="135"/>
      <c r="B22" s="136"/>
      <c r="C22" s="136"/>
      <c r="D22" s="136"/>
      <c r="E22" s="136"/>
      <c r="F22" s="136"/>
      <c r="G22" s="136"/>
      <c r="H22" s="137">
        <v>1</v>
      </c>
      <c r="I22" s="137">
        <v>2</v>
      </c>
      <c r="J22" s="137">
        <v>3</v>
      </c>
      <c r="K22" s="137">
        <v>4</v>
      </c>
      <c r="L22" s="137">
        <v>5</v>
      </c>
      <c r="M22" s="137">
        <v>6</v>
      </c>
      <c r="N22" s="136"/>
      <c r="O22" s="136"/>
      <c r="P22" s="138"/>
      <c r="Q22" s="139"/>
    </row>
    <row r="23" spans="1:17" ht="24.75" customHeight="1" x14ac:dyDescent="0.2">
      <c r="A23" s="82">
        <v>1</v>
      </c>
      <c r="B23" s="37">
        <v>31</v>
      </c>
      <c r="C23" s="37">
        <v>10084657635</v>
      </c>
      <c r="D23" s="36" t="s">
        <v>68</v>
      </c>
      <c r="E23" s="69">
        <v>38176</v>
      </c>
      <c r="F23" s="37" t="s">
        <v>32</v>
      </c>
      <c r="G23" s="81" t="s">
        <v>30</v>
      </c>
      <c r="H23" s="83">
        <v>5</v>
      </c>
      <c r="I23" s="83">
        <v>5</v>
      </c>
      <c r="J23" s="83">
        <v>5</v>
      </c>
      <c r="K23" s="83">
        <v>5</v>
      </c>
      <c r="L23" s="83">
        <v>5</v>
      </c>
      <c r="M23" s="83">
        <v>5</v>
      </c>
      <c r="N23" s="83">
        <v>1</v>
      </c>
      <c r="O23" s="83">
        <f>SUM(H23:M23)</f>
        <v>30</v>
      </c>
      <c r="P23" s="84"/>
      <c r="Q23" s="85"/>
    </row>
    <row r="24" spans="1:17" ht="24.75" customHeight="1" x14ac:dyDescent="0.2">
      <c r="A24" s="82">
        <v>2</v>
      </c>
      <c r="B24" s="37">
        <v>30</v>
      </c>
      <c r="C24" s="37">
        <v>10091534562</v>
      </c>
      <c r="D24" s="36" t="s">
        <v>69</v>
      </c>
      <c r="E24" s="69">
        <v>38201</v>
      </c>
      <c r="F24" s="37" t="s">
        <v>29</v>
      </c>
      <c r="G24" s="37" t="s">
        <v>30</v>
      </c>
      <c r="H24" s="83">
        <v>3</v>
      </c>
      <c r="I24" s="83">
        <v>3</v>
      </c>
      <c r="J24" s="83">
        <v>3</v>
      </c>
      <c r="K24" s="83">
        <v>3</v>
      </c>
      <c r="L24" s="83">
        <v>3</v>
      </c>
      <c r="M24" s="83">
        <v>3</v>
      </c>
      <c r="N24" s="83">
        <v>2</v>
      </c>
      <c r="O24" s="83">
        <f t="shared" ref="O24:O26" si="0">SUM(H24:M24)</f>
        <v>18</v>
      </c>
      <c r="P24" s="84"/>
      <c r="Q24" s="85"/>
    </row>
    <row r="25" spans="1:17" ht="24.75" customHeight="1" x14ac:dyDescent="0.2">
      <c r="A25" s="82">
        <v>3</v>
      </c>
      <c r="B25" s="37">
        <v>58</v>
      </c>
      <c r="C25" s="37">
        <v>10075128201</v>
      </c>
      <c r="D25" s="36" t="s">
        <v>70</v>
      </c>
      <c r="E25" s="69">
        <v>38466</v>
      </c>
      <c r="F25" s="37" t="s">
        <v>29</v>
      </c>
      <c r="G25" s="37" t="s">
        <v>60</v>
      </c>
      <c r="H25" s="83">
        <v>2</v>
      </c>
      <c r="I25" s="83">
        <v>2</v>
      </c>
      <c r="J25" s="83">
        <v>2</v>
      </c>
      <c r="K25" s="83">
        <v>2</v>
      </c>
      <c r="L25" s="83">
        <v>2</v>
      </c>
      <c r="M25" s="83">
        <v>2</v>
      </c>
      <c r="N25" s="83">
        <v>3</v>
      </c>
      <c r="O25" s="83">
        <f t="shared" si="0"/>
        <v>12</v>
      </c>
      <c r="P25" s="84"/>
      <c r="Q25" s="85"/>
    </row>
    <row r="26" spans="1:17" ht="24.75" customHeight="1" thickBot="1" x14ac:dyDescent="0.25">
      <c r="A26" s="86" t="s">
        <v>63</v>
      </c>
      <c r="B26" s="70">
        <v>32</v>
      </c>
      <c r="C26" s="70">
        <v>10119756483</v>
      </c>
      <c r="D26" s="71" t="s">
        <v>71</v>
      </c>
      <c r="E26" s="72">
        <v>38441</v>
      </c>
      <c r="F26" s="70" t="s">
        <v>29</v>
      </c>
      <c r="G26" s="70" t="s">
        <v>61</v>
      </c>
      <c r="H26" s="87"/>
      <c r="I26" s="87"/>
      <c r="J26" s="87"/>
      <c r="K26" s="87"/>
      <c r="L26" s="87"/>
      <c r="M26" s="87"/>
      <c r="N26" s="87"/>
      <c r="O26" s="87"/>
      <c r="P26" s="88"/>
      <c r="Q26" s="89"/>
    </row>
    <row r="27" spans="1:17" ht="8.25" customHeight="1" thickTop="1" thickBot="1" x14ac:dyDescent="0.25">
      <c r="A27" s="14"/>
      <c r="B27" s="1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5" thickTop="1" x14ac:dyDescent="0.2">
      <c r="A28" s="121" t="s">
        <v>5</v>
      </c>
      <c r="B28" s="122"/>
      <c r="C28" s="122"/>
      <c r="D28" s="122"/>
      <c r="E28" s="65"/>
      <c r="F28" s="65"/>
      <c r="G28" s="65"/>
      <c r="H28" s="122" t="s">
        <v>6</v>
      </c>
      <c r="I28" s="122"/>
      <c r="J28" s="122"/>
      <c r="K28" s="122"/>
      <c r="L28" s="122"/>
      <c r="M28" s="122"/>
      <c r="N28" s="122"/>
      <c r="O28" s="122"/>
      <c r="P28" s="122"/>
      <c r="Q28" s="123"/>
    </row>
    <row r="29" spans="1:17" ht="15" x14ac:dyDescent="0.2">
      <c r="A29" s="22" t="s">
        <v>62</v>
      </c>
      <c r="B29" s="19"/>
      <c r="C29" s="54"/>
      <c r="D29" s="55"/>
      <c r="E29" s="56"/>
      <c r="F29" s="55"/>
      <c r="G29" s="66"/>
      <c r="N29" s="21" t="s">
        <v>35</v>
      </c>
      <c r="O29" s="62">
        <v>3</v>
      </c>
      <c r="P29" s="57" t="s">
        <v>36</v>
      </c>
      <c r="Q29" s="64">
        <f>COUNTIF(F$21:F138,"ЗМС")</f>
        <v>0</v>
      </c>
    </row>
    <row r="30" spans="1:17" ht="15" x14ac:dyDescent="0.2">
      <c r="A30" s="22" t="s">
        <v>45</v>
      </c>
      <c r="B30" s="19"/>
      <c r="C30" s="58"/>
      <c r="D30" s="18"/>
      <c r="E30" s="59"/>
      <c r="F30" s="18"/>
      <c r="N30" s="21" t="s">
        <v>37</v>
      </c>
      <c r="O30" s="68">
        <f>O31+O35</f>
        <v>4</v>
      </c>
      <c r="P30" s="57" t="s">
        <v>38</v>
      </c>
      <c r="Q30" s="64">
        <f>COUNTIF(F$21:F138,"МСМК")</f>
        <v>0</v>
      </c>
    </row>
    <row r="31" spans="1:17" ht="15" x14ac:dyDescent="0.2">
      <c r="A31" s="22" t="s">
        <v>46</v>
      </c>
      <c r="B31" s="19"/>
      <c r="C31" s="60"/>
      <c r="D31" s="18"/>
      <c r="E31" s="59"/>
      <c r="F31" s="18"/>
      <c r="N31" s="21" t="s">
        <v>39</v>
      </c>
      <c r="O31" s="68">
        <f>O32+O33+O34</f>
        <v>3</v>
      </c>
      <c r="P31" s="57" t="s">
        <v>40</v>
      </c>
      <c r="Q31" s="64">
        <f>COUNTIF(F$21:F138,"МС")</f>
        <v>0</v>
      </c>
    </row>
    <row r="32" spans="1:17" ht="15" x14ac:dyDescent="0.2">
      <c r="A32" s="22" t="s">
        <v>47</v>
      </c>
      <c r="B32" s="19"/>
      <c r="C32" s="60"/>
      <c r="D32" s="18"/>
      <c r="E32" s="59"/>
      <c r="F32" s="18"/>
      <c r="N32" s="21" t="s">
        <v>41</v>
      </c>
      <c r="O32" s="68">
        <f>COUNT(A20:A27)</f>
        <v>3</v>
      </c>
      <c r="P32" s="57" t="s">
        <v>29</v>
      </c>
      <c r="Q32" s="64">
        <f>COUNTIF(F$20:F27,"КМС")</f>
        <v>3</v>
      </c>
    </row>
    <row r="33" spans="1:17" ht="15" x14ac:dyDescent="0.2">
      <c r="A33" s="61"/>
      <c r="B33" s="4"/>
      <c r="C33" s="62"/>
      <c r="D33" s="18"/>
      <c r="E33" s="59"/>
      <c r="F33" s="18"/>
      <c r="N33" s="21" t="s">
        <v>42</v>
      </c>
      <c r="O33" s="68">
        <f>COUNTIF(A20:A27,"НФ")</f>
        <v>0</v>
      </c>
      <c r="P33" s="57" t="s">
        <v>32</v>
      </c>
      <c r="Q33" s="64">
        <f>COUNTIF(F$22:F27,"1 СР")</f>
        <v>1</v>
      </c>
    </row>
    <row r="34" spans="1:17" ht="15" x14ac:dyDescent="0.2">
      <c r="A34" s="23"/>
      <c r="B34" s="19"/>
      <c r="C34" s="60"/>
      <c r="D34" s="18"/>
      <c r="E34" s="59"/>
      <c r="F34" s="18"/>
      <c r="N34" s="21" t="s">
        <v>43</v>
      </c>
      <c r="O34" s="68">
        <f>COUNTIF(A20:A27,"ДСКВ")</f>
        <v>0</v>
      </c>
      <c r="P34" s="63" t="s">
        <v>33</v>
      </c>
      <c r="Q34" s="64">
        <f>COUNTIF(F$22:F140,"2 СР")</f>
        <v>0</v>
      </c>
    </row>
    <row r="35" spans="1:17" ht="15" x14ac:dyDescent="0.2">
      <c r="A35" s="23"/>
      <c r="B35" s="19"/>
      <c r="C35" s="60"/>
      <c r="D35" s="91"/>
      <c r="E35" s="96"/>
      <c r="F35" s="91"/>
      <c r="G35" s="67"/>
      <c r="H35" s="67"/>
      <c r="I35" s="67"/>
      <c r="J35" s="67"/>
      <c r="K35" s="67"/>
      <c r="L35" s="67"/>
      <c r="M35" s="67"/>
      <c r="N35" s="21" t="s">
        <v>44</v>
      </c>
      <c r="O35" s="68">
        <f>COUNTIF(A20:A27,"НС")</f>
        <v>1</v>
      </c>
      <c r="P35" s="63" t="s">
        <v>34</v>
      </c>
      <c r="Q35" s="64">
        <f>COUNTIF(F$22:F141,"3 СР")</f>
        <v>0</v>
      </c>
    </row>
    <row r="36" spans="1:17" ht="6" customHeight="1" x14ac:dyDescent="0.2">
      <c r="A36" s="90"/>
      <c r="B36" s="91"/>
      <c r="C36" s="91"/>
      <c r="D36" s="18"/>
      <c r="E36" s="59"/>
      <c r="F36" s="18"/>
      <c r="G36" s="67"/>
      <c r="N36" s="92"/>
      <c r="O36" s="93"/>
      <c r="P36" s="94"/>
      <c r="Q36" s="95"/>
    </row>
    <row r="37" spans="1:17" ht="15.75" x14ac:dyDescent="0.2">
      <c r="A37" s="118" t="s">
        <v>3</v>
      </c>
      <c r="B37" s="119"/>
      <c r="C37" s="119"/>
      <c r="D37" s="119"/>
      <c r="E37" s="119"/>
      <c r="F37" s="119" t="s">
        <v>12</v>
      </c>
      <c r="G37" s="119"/>
      <c r="H37" s="119"/>
      <c r="I37" s="119"/>
      <c r="J37" s="119"/>
      <c r="K37" s="119"/>
      <c r="L37" s="119"/>
      <c r="M37" s="119"/>
      <c r="N37" s="51"/>
      <c r="O37" s="119" t="s">
        <v>4</v>
      </c>
      <c r="P37" s="119"/>
      <c r="Q37" s="120"/>
    </row>
    <row r="38" spans="1:17" x14ac:dyDescent="0.2">
      <c r="A38" s="114"/>
      <c r="B38" s="115"/>
      <c r="C38" s="115"/>
      <c r="D38" s="115"/>
      <c r="E38" s="115"/>
      <c r="F38" s="116"/>
      <c r="G38" s="116"/>
      <c r="H38" s="116"/>
      <c r="I38" s="116"/>
      <c r="J38" s="116"/>
      <c r="K38" s="116"/>
      <c r="L38" s="116"/>
      <c r="M38" s="116"/>
      <c r="N38" s="48"/>
      <c r="O38" s="116"/>
      <c r="P38" s="116"/>
      <c r="Q38" s="117"/>
    </row>
    <row r="39" spans="1:17" x14ac:dyDescent="0.2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7"/>
    </row>
    <row r="40" spans="1:17" x14ac:dyDescent="0.2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7"/>
    </row>
    <row r="41" spans="1:17" x14ac:dyDescent="0.2">
      <c r="A41" s="114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47"/>
      <c r="O41" s="115"/>
      <c r="P41" s="115"/>
      <c r="Q41" s="127"/>
    </row>
    <row r="42" spans="1:17" x14ac:dyDescent="0.2">
      <c r="A42" s="114"/>
      <c r="B42" s="115"/>
      <c r="C42" s="115"/>
      <c r="D42" s="115"/>
      <c r="E42" s="115"/>
      <c r="F42" s="128"/>
      <c r="G42" s="128"/>
      <c r="H42" s="128"/>
      <c r="I42" s="128"/>
      <c r="J42" s="128"/>
      <c r="K42" s="128"/>
      <c r="L42" s="128"/>
      <c r="M42" s="128"/>
      <c r="N42" s="50"/>
      <c r="O42" s="128"/>
      <c r="P42" s="128"/>
      <c r="Q42" s="129"/>
    </row>
    <row r="43" spans="1:17" ht="16.5" thickBot="1" x14ac:dyDescent="0.25">
      <c r="A43" s="124"/>
      <c r="B43" s="125"/>
      <c r="C43" s="125"/>
      <c r="D43" s="125"/>
      <c r="E43" s="125"/>
      <c r="F43" s="125" t="str">
        <f>G17</f>
        <v>КАРПЕНКОВ Ю.П. (ВК, г. Великие Луки)</v>
      </c>
      <c r="G43" s="125"/>
      <c r="H43" s="125"/>
      <c r="I43" s="125"/>
      <c r="J43" s="125"/>
      <c r="K43" s="125"/>
      <c r="L43" s="125"/>
      <c r="M43" s="125"/>
      <c r="N43" s="49"/>
      <c r="O43" s="125" t="str">
        <f>G18</f>
        <v>БАБАЕВ С.А. (ВК, г. Великие Луки)</v>
      </c>
      <c r="P43" s="125"/>
      <c r="Q43" s="126"/>
    </row>
    <row r="44" spans="1:17" ht="13.5" thickTop="1" x14ac:dyDescent="0.2"/>
  </sheetData>
  <sortState ref="A22:O30">
    <sortCondition descending="1" ref="O22:O30"/>
  </sortState>
  <mergeCells count="40">
    <mergeCell ref="A43:E43"/>
    <mergeCell ref="F43:M43"/>
    <mergeCell ref="O43:Q43"/>
    <mergeCell ref="A41:E41"/>
    <mergeCell ref="F41:M41"/>
    <mergeCell ref="O41:Q41"/>
    <mergeCell ref="A42:E42"/>
    <mergeCell ref="F42:M42"/>
    <mergeCell ref="O42:Q42"/>
    <mergeCell ref="A38:E38"/>
    <mergeCell ref="F38:M38"/>
    <mergeCell ref="O38:Q38"/>
    <mergeCell ref="A21:A22"/>
    <mergeCell ref="Q21:Q22"/>
    <mergeCell ref="A37:E37"/>
    <mergeCell ref="O21:O22"/>
    <mergeCell ref="P21:P22"/>
    <mergeCell ref="B21:B22"/>
    <mergeCell ref="C21:C22"/>
    <mergeCell ref="F37:M37"/>
    <mergeCell ref="O37:Q37"/>
    <mergeCell ref="A28:D28"/>
    <mergeCell ref="H28:Q28"/>
    <mergeCell ref="A7:Q7"/>
    <mergeCell ref="E21:E22"/>
    <mergeCell ref="F21:F22"/>
    <mergeCell ref="G21:G22"/>
    <mergeCell ref="H21:M21"/>
    <mergeCell ref="N21:N22"/>
    <mergeCell ref="A9:Q9"/>
    <mergeCell ref="A10:Q10"/>
    <mergeCell ref="A11:Q11"/>
    <mergeCell ref="A15:G15"/>
    <mergeCell ref="H15:Q15"/>
    <mergeCell ref="D21:D22"/>
    <mergeCell ref="A1:Q1"/>
    <mergeCell ref="A2:Q2"/>
    <mergeCell ref="A3:Q3"/>
    <mergeCell ref="A4:Q4"/>
    <mergeCell ref="A6:Q6"/>
  </mergeCells>
  <conditionalFormatting sqref="N29:N36">
    <cfRule type="duplicateValues" dxfId="0" priority="1"/>
  </conditionalFormatting>
  <pageMargins left="0.19685039370078741" right="0.19685039370078741" top="0.94488188976377963" bottom="0.94488188976377963" header="0.31496062992125984" footer="0.31496062992125984"/>
  <pageSetup paperSize="9" scale="53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критериум дев</vt:lpstr>
      <vt:lpstr>'критериум дев'!Заголовки_для_печати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2021-05-30T11:18:43Z</cp:lastPrinted>
  <dcterms:created xsi:type="dcterms:W3CDTF">1996-10-08T23:32:33Z</dcterms:created>
  <dcterms:modified xsi:type="dcterms:W3CDTF">2022-05-30T11:45:37Z</dcterms:modified>
</cp:coreProperties>
</file>