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08-07-2022_12-01-53/"/>
    </mc:Choice>
  </mc:AlternateContent>
  <xr:revisionPtr revIDLastSave="0" documentId="13_ncr:1_{9EEED701-A8CF-B34E-A6BC-B24AB1A8C1D6}" xr6:coauthVersionLast="47" xr6:coauthVersionMax="47" xr10:uidLastSave="{00000000-0000-0000-0000-000000000000}"/>
  <bookViews>
    <workbookView xWindow="1800" yWindow="1120" windowWidth="32260" windowHeight="20160" xr2:uid="{00000000-000D-0000-FFFF-FFFF00000000}"/>
  </bookViews>
  <sheets>
    <sheet name="КРКМ" sheetId="7" r:id="rId1"/>
  </sheets>
  <definedNames>
    <definedName name="_xlnm.Print_Area" localSheetId="0">КРКМ!$A$1:$L$95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7" l="1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24" i="7"/>
  <c r="I23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23" i="7"/>
  <c r="J24" i="7"/>
  <c r="J25" i="7"/>
  <c r="J26" i="7"/>
  <c r="J27" i="7"/>
  <c r="J28" i="7"/>
  <c r="J22" i="7"/>
  <c r="D95" i="7"/>
  <c r="G95" i="7"/>
  <c r="J95" i="7"/>
  <c r="H88" i="7"/>
  <c r="H87" i="7"/>
  <c r="H86" i="7"/>
  <c r="H85" i="7"/>
  <c r="L88" i="7"/>
  <c r="L87" i="7"/>
  <c r="L86" i="7"/>
  <c r="L85" i="7"/>
  <c r="L84" i="7"/>
  <c r="L82" i="7"/>
  <c r="L83" i="7"/>
  <c r="H84" i="7" l="1"/>
  <c r="H83" i="7" s="1"/>
</calcChain>
</file>

<file path=xl/sharedStrings.xml><?xml version="1.0" encoding="utf-8"?>
<sst xmlns="http://schemas.openxmlformats.org/spreadsheetml/2006/main" count="269" uniqueCount="137">
  <si>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</si>
  <si>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</si>
  <si>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</si>
  <si>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</si>
  <si>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</si>
  <si>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</si>
  <si>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Мужчины</t>
  </si>
  <si>
    <t>БАЙДИН Никита</t>
  </si>
  <si>
    <t>ПОСТНИКОВ Егор</t>
  </si>
  <si>
    <t>САПЕГИН Егор</t>
  </si>
  <si>
    <t>УСТЬЯНЦЕВ Кирилл</t>
  </si>
  <si>
    <t>Москва</t>
  </si>
  <si>
    <t>СТЕПАНОВ Антон</t>
  </si>
  <si>
    <t>СЫЧЕВ Артем</t>
  </si>
  <si>
    <t>Санкт-Петербург</t>
  </si>
  <si>
    <t>БОРЕДСКИЙ Руслан</t>
  </si>
  <si>
    <t>ВАВИЛОВ Арсентий</t>
  </si>
  <si>
    <t>АХМЕТОВ Айнур</t>
  </si>
  <si>
    <t>ЛУНДЕ Павел</t>
  </si>
  <si>
    <t>ГОРШКОВ Артем</t>
  </si>
  <si>
    <t>ИВАНОВ Николай</t>
  </si>
  <si>
    <t>КОСТЕРИН Марк</t>
  </si>
  <si>
    <t>ЛЕБЕДЕВ Владислав</t>
  </si>
  <si>
    <t>РОМАНОВ Иван</t>
  </si>
  <si>
    <t>Чувашская Республика</t>
  </si>
  <si>
    <t>МИХЕЙКИН Роман</t>
  </si>
  <si>
    <t>Самарская область</t>
  </si>
  <si>
    <t>Удмуртская Республика</t>
  </si>
  <si>
    <t>ОРЛОВ Ярослав</t>
  </si>
  <si>
    <t>ГЕРЦИК Георгий</t>
  </si>
  <si>
    <t>ДЕМИН Денис</t>
  </si>
  <si>
    <t>Республика Татарстан</t>
  </si>
  <si>
    <t>Московская область</t>
  </si>
  <si>
    <t>*</t>
  </si>
  <si>
    <t>КАЛАШНИКОВ Григорий</t>
  </si>
  <si>
    <t>ЛУЖБИН Илья</t>
  </si>
  <si>
    <t>КАРПЕЕВ Денис</t>
  </si>
  <si>
    <t>МСМК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</si>
  <si>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</si>
  <si>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</si>
  <si>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</si>
  <si>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</si>
  <si>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</si>
  <si>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</si>
  <si>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</si>
  <si>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</si>
  <si>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</si>
  <si>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</si>
  <si>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</si>
  <si>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</si>
  <si>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</si>
  <si>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</si>
  <si>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</si>
  <si>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</si>
  <si>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</si>
  <si>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</si>
  <si>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</si>
  <si>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</si>
  <si>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</si>
  <si>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</si>
  <si>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</si>
  <si>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</si>
  <si>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</si>
  <si>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Свердловская область</t>
  </si>
  <si>
    <t>БАЛОБАНОВ Павел</t>
  </si>
  <si>
    <t>СУДЬЯ НА ФИНИШЕ:</t>
  </si>
  <si>
    <t>ЧЕМПИОНАТ РОССИИ</t>
  </si>
  <si>
    <t>БАБЮК Александр</t>
  </si>
  <si>
    <t>Краснодарский край</t>
  </si>
  <si>
    <t>УСМАНОВ Елисей</t>
  </si>
  <si>
    <t>ПРИВАЛОВ Егор</t>
  </si>
  <si>
    <t>АЛЕКСЕЕВНИН Алексей</t>
  </si>
  <si>
    <t>ЖИДКОВ Леон</t>
  </si>
  <si>
    <t>КАРПОВ Даниил</t>
  </si>
  <si>
    <t>АНИСИМОВ Алексей</t>
  </si>
  <si>
    <t>МАМОЛАТ Владимир</t>
  </si>
  <si>
    <t>ГОГОЛЕВ Максим</t>
  </si>
  <si>
    <t>ОВЧИННИКОВ Сергей</t>
  </si>
  <si>
    <t>Челябинская область</t>
  </si>
  <si>
    <t>СУДЬЯ НА ФИНИШЕ</t>
  </si>
  <si>
    <t>ЗАВЬЯЛОВ Денис</t>
  </si>
  <si>
    <t>ДОРОНИН Станислав</t>
  </si>
  <si>
    <t>ПЛОСКОНЕНКО Кирилл</t>
  </si>
  <si>
    <t>КАРИМОВ Артур</t>
  </si>
  <si>
    <t>ЗАКИРОВ Шамиль</t>
  </si>
  <si>
    <t>ФИЛИПОВ Никита</t>
  </si>
  <si>
    <t>ЧАЩИН Данил</t>
  </si>
  <si>
    <t>ЧЕРНОРУЦКИЙ Владислав</t>
  </si>
  <si>
    <t>МАШ Егор</t>
  </si>
  <si>
    <t>Ростовская область</t>
  </si>
  <si>
    <t>МЕРЕЖУК Владислав</t>
  </si>
  <si>
    <t>ШУРПАЧ Ярослав</t>
  </si>
  <si>
    <t>МОЛОГИН Аким</t>
  </si>
  <si>
    <t>АБРАМОВ Кирилл</t>
  </si>
  <si>
    <t>СЕМЕНОВ Александр</t>
  </si>
  <si>
    <t>АРКАДЬЕВ Михаил</t>
  </si>
  <si>
    <t>АЛЕКСАНИН Данила</t>
  </si>
  <si>
    <t>БЕЛОКРЫЛОВ Михаил</t>
  </si>
  <si>
    <t>РЕВУНОВ Андрей</t>
  </si>
  <si>
    <t>ПАВЛОВ Леонид</t>
  </si>
  <si>
    <t>МАТВЕЕВ Матвей</t>
  </si>
  <si>
    <t>РОМАНОВ Роман</t>
  </si>
  <si>
    <t>БОЛЬШОВ Илья</t>
  </si>
  <si>
    <t>ЗАГУМЕННИКОВ Роман</t>
  </si>
  <si>
    <t>СЕВЕРОВ Роман</t>
  </si>
  <si>
    <t>БРЫЗГАЛОВ Даниил</t>
  </si>
  <si>
    <t>БЕСЧАСТНОВ А.А. (ВК, г. Москва)</t>
  </si>
  <si>
    <t>1 СР</t>
  </si>
  <si>
    <r>
      <t>ДАТА ПРОВЕДЕНИЯ:</t>
    </r>
    <r>
      <rPr>
        <sz val="9"/>
        <rFont val="Calibri"/>
        <family val="2"/>
        <charset val="204"/>
      </rPr>
      <t xml:space="preserve"> 27</t>
    </r>
    <r>
      <rPr>
        <sz val="9"/>
        <color indexed="8"/>
        <rFont val="Calibri"/>
        <family val="2"/>
        <charset val="204"/>
      </rPr>
      <t xml:space="preserve"> июня 2022 года</t>
    </r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</si>
  <si>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</si>
  <si>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</si>
  <si>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</si>
  <si>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</si>
  <si>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</si>
  <si>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</si>
  <si>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</si>
  <si>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</si>
  <si>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РАЗРЯД,
ЗВАНИЕ</t>
  </si>
  <si>
    <t>ФАМИЛИЯ, ИМЯ</t>
  </si>
  <si>
    <t>ОТСТАВАНИЕ</t>
  </si>
  <si>
    <t>СКОРОСТЬ км/ч</t>
  </si>
  <si>
    <t>0,7 км/1</t>
  </si>
  <si>
    <t xml:space="preserve">                      </t>
  </si>
  <si>
    <t>№ ВРВС: 0080131811Я</t>
  </si>
  <si>
    <t xml:space="preserve">             </t>
  </si>
  <si>
    <t>№ ЕКП 2022: 4761</t>
  </si>
  <si>
    <t>ДИСТАНЦИЯ: ДЛИНА КРУГА/КРУГОВ</t>
  </si>
  <si>
    <t>Результат в квалификации</t>
  </si>
  <si>
    <t xml:space="preserve">Ветер: </t>
  </si>
  <si>
    <t>Влажность: 77 %</t>
  </si>
  <si>
    <t>Температура: +9+11</t>
  </si>
  <si>
    <t>СТРЕЖНЕВА Д.А. (ВК, г. Челябинск )</t>
  </si>
  <si>
    <t>ИВАШИН И.Е. (ВК, г. Челябинск )</t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</si>
  <si>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16ч 00м</t>
    </r>
  </si>
  <si>
    <r>
      <t>МЕСТО ПРОВЕДЕНИЯ:</t>
    </r>
    <r>
      <rPr>
        <sz val="9"/>
        <rFont val="Calibri"/>
        <family val="2"/>
        <charset val="204"/>
      </rPr>
      <t xml:space="preserve"> г. Кыштым</t>
    </r>
  </si>
  <si>
    <t>маунтинбайк - кросс-кантри гонка с выбыванием</t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</si>
  <si>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10ч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</si>
</sst>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7" formatCode="mm:ss.00"/>
  </numFmts>
  <fonts count="24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9" fillId="0" borderId="0"/>
    <xf numFmtId="0" fontId="10" fillId="0" borderId="0"/>
    <xf numFmtId="0" fontId="3" fillId="0" borderId="0"/>
  </cellStyleXfs>
  <cellXfs count="151">
    <xf numFmtId="0" fontId="0" fillId="0" borderId="0" xfId="0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14" fontId="14" fillId="0" borderId="8" xfId="0" applyNumberFormat="1" applyFont="1" applyBorder="1" applyAlignment="1"/>
    <xf numFmtId="14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5" xfId="5" applyFont="1" applyFill="1" applyBorder="1" applyAlignment="1">
      <alignment horizontal="center" vertical="center" wrapText="1"/>
    </xf>
    <xf numFmtId="0" fontId="20" fillId="2" borderId="16" xfId="5" applyFont="1" applyFill="1" applyBorder="1" applyAlignment="1">
      <alignment horizontal="center" vertical="center" wrapText="1"/>
    </xf>
    <xf numFmtId="14" fontId="20" fillId="2" borderId="15" xfId="5" applyNumberFormat="1" applyFont="1" applyFill="1" applyBorder="1" applyAlignment="1">
      <alignment horizontal="center" vertical="center" wrapText="1"/>
    </xf>
    <xf numFmtId="2" fontId="20" fillId="2" borderId="15" xfId="5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1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13" xfId="0" applyFont="1" applyBorder="1"/>
    <xf numFmtId="0" fontId="12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19" fillId="0" borderId="8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center"/>
    </xf>
    <xf numFmtId="0" fontId="11" fillId="0" borderId="2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7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0" fontId="19" fillId="0" borderId="17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9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2" fontId="19" fillId="0" borderId="5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2" fontId="12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4" fontId="11" fillId="0" borderId="29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7" fontId="11" fillId="0" borderId="2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29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12" fillId="0" borderId="29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0" fontId="0" fillId="2" borderId="26" xfId="0" applyFont="1" applyFill="1" applyBorder="1"/>
    <xf numFmtId="0" fontId="5" fillId="0" borderId="4" xfId="0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17" fillId="2" borderId="5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7" fillId="2" borderId="3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2 2 2" xfId="2" xr:uid="{00000000-0005-0000-0000-000002000000}"/>
    <cellStyle name="Обычный 2 4" xfId="3" xr:uid="{00000000-0005-0000-0000-000003000000}"/>
    <cellStyle name="Обычный 5" xfId="4" xr:uid="{00000000-0005-0000-0000-000004000000}"/>
    <cellStyle name="Обычный_Стартовый протокол Смирнов_20101106_Results" xfId="5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171450</xdr:colOff>
      <xdr:row>2</xdr:row>
      <xdr:rowOff>180975</xdr:rowOff>
    </xdr:to>
    <xdr:pic>
      <xdr:nvPicPr>
        <xdr:cNvPr id="6857" name="Picture 2" descr="Министерство спорта Российской Федерации">
          <a:extLst>
            <a:ext uri="{FF2B5EF4-FFF2-40B4-BE49-F238E27FC236}">
              <a16:creationId xmlns:a16="http://schemas.microsoft.com/office/drawing/2014/main" id="{00000000-0008-0000-06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533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0</xdr:row>
      <xdr:rowOff>76200</xdr:rowOff>
    </xdr:from>
    <xdr:to>
      <xdr:col>11</xdr:col>
      <xdr:colOff>714375</xdr:colOff>
      <xdr:row>2</xdr:row>
      <xdr:rowOff>200025</xdr:rowOff>
    </xdr:to>
    <xdr:pic>
      <xdr:nvPicPr>
        <xdr:cNvPr id="6858" name="Рисунок 2" descr="logo-fvsr-ru2014.png">
          <a:extLst>
            <a:ext uri="{FF2B5EF4-FFF2-40B4-BE49-F238E27FC236}">
              <a16:creationId xmlns:a16="http://schemas.microsoft.com/office/drawing/2014/main" id="{00000000-0008-0000-06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6200"/>
          <a:ext cx="857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6"/>
  <sheetViews>
    <sheetView tabSelected="1" view="pageBreakPreview" zoomScale="157" zoomScaleNormal="93" zoomScaleSheetLayoutView="84" workbookViewId="0">
      <selection activeCell="D99" sqref="D99"/>
    </sheetView>
  </sheetViews>
  <sheetFormatPr baseColWidth="10" defaultColWidth="8.83203125" defaultRowHeight="15"/>
  <cols>
    <col min="1" max="1" width="7.1640625" style="6" customWidth="1"/>
    <col min="2" max="2" width="7.83203125" style="5" customWidth="1"/>
    <col min="3" max="3" width="12.83203125" style="3" customWidth="1"/>
    <col min="4" max="4" width="21.33203125" style="7" customWidth="1"/>
    <col min="5" max="5" width="10.6640625" style="12" customWidth="1"/>
    <col min="6" max="6" width="8" style="7" customWidth="1"/>
    <col min="7" max="7" width="22.5" style="6" customWidth="1"/>
    <col min="8" max="8" width="12.5" style="7" customWidth="1"/>
    <col min="9" max="9" width="11.5" style="7" customWidth="1"/>
    <col min="10" max="10" width="9.33203125" style="7" customWidth="1"/>
    <col min="11" max="11" width="12.5" style="7" customWidth="1"/>
    <col min="12" max="12" width="13" style="7" customWidth="1"/>
    <col min="13" max="16384" width="8.83203125" style="7"/>
  </cols>
  <sheetData>
    <row r="1" spans="1:12" ht="18" customHeight="1">
      <c r="A1" s="150" t="s">
        <v>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8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8" customHeight="1">
      <c r="A3" s="150" t="s">
        <v>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8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8.25" customHeight="1">
      <c r="A5" s="54"/>
      <c r="B5" s="1"/>
      <c r="C5" s="2"/>
      <c r="D5" s="55"/>
      <c r="E5" s="8"/>
      <c r="F5" s="55"/>
      <c r="G5" s="54"/>
      <c r="H5" s="55"/>
      <c r="I5" s="55"/>
      <c r="J5" s="55"/>
      <c r="K5" s="55"/>
      <c r="L5" s="55"/>
    </row>
    <row r="6" spans="1:12" ht="13.5" customHeight="1">
      <c r="A6" s="138" t="s">
        <v>66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3.5" customHeight="1">
      <c r="A7" s="114" t="s">
        <v>38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6.75" customHeight="1" thickBo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12.75" customHeight="1" thickTop="1">
      <c r="A9" s="131" t="s">
        <v>39</v>
      </c>
      <c r="B9" s="132"/>
      <c r="C9" s="132"/>
      <c r="D9" s="132"/>
      <c r="E9" s="132"/>
      <c r="F9" s="132"/>
      <c r="G9" s="132"/>
      <c r="H9" s="132"/>
      <c r="I9" s="132"/>
      <c r="J9" s="132"/>
      <c r="K9" s="133"/>
      <c r="L9" s="134"/>
    </row>
    <row r="10" spans="1:12" ht="12.75" customHeight="1">
      <c r="A10" s="127" t="s">
        <v>135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  <c r="L10" s="130"/>
    </row>
    <row r="11" spans="1:12" ht="12.75" customHeight="1">
      <c r="A11" s="127" t="s">
        <v>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9"/>
      <c r="L11" s="130"/>
    </row>
    <row r="12" spans="1:12" ht="9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ht="12" customHeight="1">
      <c r="A13" s="139" t="s">
        <v>134</v>
      </c>
      <c r="B13" s="140"/>
      <c r="C13" s="140"/>
      <c r="D13" s="140"/>
      <c r="E13" s="140"/>
      <c r="F13" s="49"/>
      <c r="G13" s="113" t="s">
        <v>136</v>
      </c>
      <c r="H13" s="14" t="s">
        <v>122</v>
      </c>
      <c r="I13" s="14"/>
      <c r="J13" s="14"/>
      <c r="K13" s="14"/>
      <c r="L13" s="20" t="s">
        <v>123</v>
      </c>
    </row>
    <row r="14" spans="1:12" ht="12" customHeight="1">
      <c r="A14" s="142" t="s">
        <v>108</v>
      </c>
      <c r="B14" s="143"/>
      <c r="C14" s="143"/>
      <c r="D14" s="143"/>
      <c r="E14" s="143"/>
      <c r="F14" s="50"/>
      <c r="G14" s="51" t="s">
        <v>133</v>
      </c>
      <c r="H14" s="11" t="s">
        <v>124</v>
      </c>
      <c r="I14" s="11"/>
      <c r="J14" s="11"/>
      <c r="K14" s="52"/>
      <c r="L14" s="53" t="s">
        <v>125</v>
      </c>
    </row>
    <row r="15" spans="1:12" ht="14.25" customHeight="1">
      <c r="A15" s="144" t="s">
        <v>40</v>
      </c>
      <c r="B15" s="145"/>
      <c r="C15" s="145"/>
      <c r="D15" s="145"/>
      <c r="E15" s="145"/>
      <c r="F15" s="145"/>
      <c r="G15" s="146"/>
      <c r="H15" s="141" t="s">
        <v>41</v>
      </c>
      <c r="I15" s="119"/>
      <c r="J15" s="119"/>
      <c r="K15" s="119"/>
      <c r="L15" s="120"/>
    </row>
    <row r="16" spans="1:12" s="4" customFormat="1" ht="13.5" customHeight="1">
      <c r="A16" s="89" t="s">
        <v>42</v>
      </c>
      <c r="B16" s="13"/>
      <c r="C16" s="42"/>
      <c r="D16" s="9"/>
      <c r="E16" s="43"/>
      <c r="F16" s="44"/>
      <c r="G16" s="45"/>
      <c r="H16" s="39" t="s">
        <v>60</v>
      </c>
      <c r="I16" s="9"/>
      <c r="J16" s="9"/>
      <c r="K16" s="9"/>
      <c r="L16" s="37"/>
    </row>
    <row r="17" spans="1:12" s="4" customFormat="1" ht="13.5" customHeight="1">
      <c r="A17" s="89" t="s">
        <v>43</v>
      </c>
      <c r="B17" s="9"/>
      <c r="C17" s="9"/>
      <c r="D17" s="9"/>
      <c r="E17" s="44"/>
      <c r="F17" s="44"/>
      <c r="G17" s="46" t="s">
        <v>106</v>
      </c>
      <c r="H17" s="39" t="s">
        <v>61</v>
      </c>
      <c r="I17" s="9"/>
      <c r="J17" s="9"/>
      <c r="K17" s="9"/>
      <c r="L17" s="37"/>
    </row>
    <row r="18" spans="1:12" s="4" customFormat="1" ht="13.5" customHeight="1">
      <c r="A18" s="89" t="s">
        <v>44</v>
      </c>
      <c r="B18" s="9"/>
      <c r="C18" s="9"/>
      <c r="D18" s="9"/>
      <c r="E18" s="44"/>
      <c r="F18" s="44"/>
      <c r="G18" s="46" t="s">
        <v>131</v>
      </c>
      <c r="H18" s="40" t="s">
        <v>62</v>
      </c>
      <c r="I18" s="10"/>
      <c r="J18" s="9"/>
      <c r="K18" s="10"/>
      <c r="L18" s="38"/>
    </row>
    <row r="19" spans="1:12" s="4" customFormat="1" ht="13.5" customHeight="1" thickBot="1">
      <c r="A19" s="90" t="s">
        <v>65</v>
      </c>
      <c r="B19" s="30"/>
      <c r="C19" s="30"/>
      <c r="D19" s="30"/>
      <c r="E19" s="47"/>
      <c r="F19" s="47"/>
      <c r="G19" s="48" t="s">
        <v>132</v>
      </c>
      <c r="H19" s="41" t="s">
        <v>126</v>
      </c>
      <c r="I19" s="30"/>
      <c r="J19" s="47"/>
      <c r="K19" s="87">
        <v>0.7</v>
      </c>
      <c r="L19" s="88" t="s">
        <v>121</v>
      </c>
    </row>
    <row r="20" spans="1:12" ht="7.5" customHeight="1" thickTop="1" thickBot="1">
      <c r="A20" s="56"/>
      <c r="B20" s="56"/>
      <c r="C20" s="56"/>
      <c r="D20" s="56"/>
      <c r="E20" s="57"/>
      <c r="F20" s="56"/>
      <c r="G20" s="58"/>
      <c r="H20" s="56"/>
      <c r="I20" s="56"/>
      <c r="J20" s="56"/>
      <c r="K20" s="56"/>
      <c r="L20" s="56"/>
    </row>
    <row r="21" spans="1:12" s="3" customFormat="1" ht="32.25" customHeight="1" thickTop="1">
      <c r="A21" s="31" t="s">
        <v>45</v>
      </c>
      <c r="B21" s="32" t="s">
        <v>115</v>
      </c>
      <c r="C21" s="32" t="s">
        <v>46</v>
      </c>
      <c r="D21" s="32" t="s">
        <v>118</v>
      </c>
      <c r="E21" s="34" t="s">
        <v>116</v>
      </c>
      <c r="F21" s="32" t="s">
        <v>117</v>
      </c>
      <c r="G21" s="32" t="s">
        <v>47</v>
      </c>
      <c r="H21" s="32" t="s">
        <v>127</v>
      </c>
      <c r="I21" s="32" t="s">
        <v>119</v>
      </c>
      <c r="J21" s="35" t="s">
        <v>120</v>
      </c>
      <c r="K21" s="36" t="s">
        <v>48</v>
      </c>
      <c r="L21" s="33" t="s">
        <v>49</v>
      </c>
    </row>
    <row r="22" spans="1:12" s="4" customFormat="1" ht="18.75" customHeight="1">
      <c r="A22" s="94">
        <v>1</v>
      </c>
      <c r="B22" s="15">
        <v>1</v>
      </c>
      <c r="C22" s="15">
        <v>10036014060</v>
      </c>
      <c r="D22" s="95" t="s">
        <v>20</v>
      </c>
      <c r="E22" s="107">
        <v>37029</v>
      </c>
      <c r="F22" s="96" t="s">
        <v>0</v>
      </c>
      <c r="G22" s="97" t="s">
        <v>14</v>
      </c>
      <c r="H22" s="98">
        <v>9.6851851851851862E-4</v>
      </c>
      <c r="I22" s="98"/>
      <c r="J22" s="86">
        <f>IFERROR($K$19*3600/(HOUR(H22)*3600+MINUTE(H22)*60+SECOND(H22)),"")</f>
        <v>30</v>
      </c>
      <c r="K22" s="99"/>
      <c r="L22" s="92"/>
    </row>
    <row r="23" spans="1:12" s="4" customFormat="1" ht="18.75" customHeight="1">
      <c r="A23" s="94">
        <v>2</v>
      </c>
      <c r="B23" s="15">
        <v>6</v>
      </c>
      <c r="C23" s="15">
        <v>10036076001</v>
      </c>
      <c r="D23" s="95" t="s">
        <v>23</v>
      </c>
      <c r="E23" s="107">
        <v>37692</v>
      </c>
      <c r="F23" s="96" t="s">
        <v>0</v>
      </c>
      <c r="G23" s="97" t="s">
        <v>14</v>
      </c>
      <c r="H23" s="98">
        <v>1.016550925925926E-3</v>
      </c>
      <c r="I23" s="109">
        <f>H23-$H$22</f>
        <v>4.8032407407407334E-5</v>
      </c>
      <c r="J23" s="86">
        <f t="shared" ref="J23:J79" si="0">IFERROR($K$19*3600/(HOUR(H23)*3600+MINUTE(H23)*60+SECOND(H23)),"")</f>
        <v>28.636363636363637</v>
      </c>
      <c r="K23" s="99"/>
      <c r="L23" s="92"/>
    </row>
    <row r="24" spans="1:12" s="4" customFormat="1" ht="18.75" customHeight="1">
      <c r="A24" s="94">
        <v>3</v>
      </c>
      <c r="B24" s="15">
        <v>10</v>
      </c>
      <c r="C24" s="15">
        <v>10007707844</v>
      </c>
      <c r="D24" s="95" t="s">
        <v>15</v>
      </c>
      <c r="E24" s="107">
        <v>34460</v>
      </c>
      <c r="F24" s="96" t="s">
        <v>0</v>
      </c>
      <c r="G24" s="97" t="s">
        <v>14</v>
      </c>
      <c r="H24" s="98">
        <v>1.0256944444444445E-3</v>
      </c>
      <c r="I24" s="109">
        <f>H24-$H$22</f>
        <v>5.7175925925925905E-5</v>
      </c>
      <c r="J24" s="86">
        <f t="shared" si="0"/>
        <v>28.314606741573034</v>
      </c>
      <c r="K24" s="99"/>
      <c r="L24" s="92"/>
    </row>
    <row r="25" spans="1:12" s="4" customFormat="1" ht="18.75" customHeight="1">
      <c r="A25" s="94">
        <v>4</v>
      </c>
      <c r="B25" s="15">
        <v>8</v>
      </c>
      <c r="C25" s="15">
        <v>10058750557</v>
      </c>
      <c r="D25" s="95" t="s">
        <v>67</v>
      </c>
      <c r="E25" s="107">
        <v>38129</v>
      </c>
      <c r="F25" s="96" t="s">
        <v>1</v>
      </c>
      <c r="G25" s="97" t="s">
        <v>78</v>
      </c>
      <c r="H25" s="98">
        <v>1.0188657407407408E-3</v>
      </c>
      <c r="I25" s="109">
        <f t="shared" ref="I25:I79" si="1">H25-$H$22</f>
        <v>5.0347222222222134E-5</v>
      </c>
      <c r="J25" s="86">
        <f t="shared" si="0"/>
        <v>28.636363636363637</v>
      </c>
      <c r="K25" s="99"/>
      <c r="L25" s="92" t="s">
        <v>33</v>
      </c>
    </row>
    <row r="26" spans="1:12" s="4" customFormat="1" ht="18.75" customHeight="1">
      <c r="A26" s="94">
        <v>5</v>
      </c>
      <c r="B26" s="15">
        <v>7</v>
      </c>
      <c r="C26" s="15">
        <v>10009548016</v>
      </c>
      <c r="D26" s="95" t="s">
        <v>17</v>
      </c>
      <c r="E26" s="107">
        <v>35612</v>
      </c>
      <c r="F26" s="96" t="s">
        <v>0</v>
      </c>
      <c r="G26" s="97" t="s">
        <v>14</v>
      </c>
      <c r="H26" s="98">
        <v>1.0175925925925927E-3</v>
      </c>
      <c r="I26" s="109">
        <f t="shared" si="1"/>
        <v>4.9074074074074102E-5</v>
      </c>
      <c r="J26" s="86">
        <f t="shared" si="0"/>
        <v>28.636363636363637</v>
      </c>
      <c r="K26" s="99"/>
      <c r="L26" s="92"/>
    </row>
    <row r="27" spans="1:12" s="4" customFormat="1" ht="18.75" customHeight="1">
      <c r="A27" s="94">
        <v>6</v>
      </c>
      <c r="B27" s="15">
        <v>3</v>
      </c>
      <c r="C27" s="15">
        <v>10015876557</v>
      </c>
      <c r="D27" s="95" t="s">
        <v>34</v>
      </c>
      <c r="E27" s="107">
        <v>36452</v>
      </c>
      <c r="F27" s="96" t="s">
        <v>0</v>
      </c>
      <c r="G27" s="97" t="s">
        <v>27</v>
      </c>
      <c r="H27" s="98">
        <v>1.0046296296296298E-3</v>
      </c>
      <c r="I27" s="109">
        <f t="shared" si="1"/>
        <v>3.6111111111111218E-5</v>
      </c>
      <c r="J27" s="86">
        <f t="shared" si="0"/>
        <v>28.96551724137931</v>
      </c>
      <c r="K27" s="99"/>
      <c r="L27" s="92"/>
    </row>
    <row r="28" spans="1:12" s="4" customFormat="1" ht="18.75" customHeight="1">
      <c r="A28" s="94">
        <v>7</v>
      </c>
      <c r="B28" s="15">
        <v>13</v>
      </c>
      <c r="C28" s="15">
        <v>10095596716</v>
      </c>
      <c r="D28" s="95" t="s">
        <v>93</v>
      </c>
      <c r="E28" s="107">
        <v>38590</v>
      </c>
      <c r="F28" s="96" t="s">
        <v>1</v>
      </c>
      <c r="G28" s="97" t="s">
        <v>14</v>
      </c>
      <c r="H28" s="98">
        <v>1.0400462962962963E-3</v>
      </c>
      <c r="I28" s="109">
        <f t="shared" si="1"/>
        <v>7.152777777777767E-5</v>
      </c>
      <c r="J28" s="86">
        <f t="shared" si="0"/>
        <v>28</v>
      </c>
      <c r="K28" s="99"/>
      <c r="L28" s="92" t="s">
        <v>33</v>
      </c>
    </row>
    <row r="29" spans="1:12" s="4" customFormat="1" ht="18.75" customHeight="1">
      <c r="A29" s="94">
        <v>8</v>
      </c>
      <c r="B29" s="15">
        <v>4</v>
      </c>
      <c r="C29" s="15">
        <v>10008818900</v>
      </c>
      <c r="D29" s="95" t="s">
        <v>16</v>
      </c>
      <c r="E29" s="107">
        <v>35212</v>
      </c>
      <c r="F29" s="96" t="s">
        <v>0</v>
      </c>
      <c r="G29" s="97" t="s">
        <v>14</v>
      </c>
      <c r="H29" s="98">
        <v>1.0071759259259259E-3</v>
      </c>
      <c r="I29" s="109">
        <f t="shared" si="1"/>
        <v>3.8657407407407282E-5</v>
      </c>
      <c r="J29" s="86">
        <f t="shared" si="0"/>
        <v>28.96551724137931</v>
      </c>
      <c r="K29" s="99"/>
      <c r="L29" s="92"/>
    </row>
    <row r="30" spans="1:12" s="4" customFormat="1" ht="18.75" customHeight="1">
      <c r="A30" s="94">
        <v>9</v>
      </c>
      <c r="B30" s="15">
        <v>2</v>
      </c>
      <c r="C30" s="15">
        <v>10079980019</v>
      </c>
      <c r="D30" s="95" t="s">
        <v>13</v>
      </c>
      <c r="E30" s="107">
        <v>37802</v>
      </c>
      <c r="F30" s="96" t="s">
        <v>1</v>
      </c>
      <c r="G30" s="97" t="s">
        <v>11</v>
      </c>
      <c r="H30" s="98">
        <v>1.0041666666666667E-3</v>
      </c>
      <c r="I30" s="109">
        <f t="shared" si="1"/>
        <v>3.5648148148148041E-5</v>
      </c>
      <c r="J30" s="86">
        <f t="shared" si="0"/>
        <v>28.96551724137931</v>
      </c>
      <c r="K30" s="99"/>
      <c r="L30" s="92"/>
    </row>
    <row r="31" spans="1:12" s="4" customFormat="1" ht="18.75" customHeight="1">
      <c r="A31" s="94">
        <v>10</v>
      </c>
      <c r="B31" s="15">
        <v>9</v>
      </c>
      <c r="C31" s="15">
        <v>10095011682</v>
      </c>
      <c r="D31" s="95" t="s">
        <v>74</v>
      </c>
      <c r="E31" s="107">
        <v>38343</v>
      </c>
      <c r="F31" s="96" t="s">
        <v>1</v>
      </c>
      <c r="G31" s="97" t="s">
        <v>24</v>
      </c>
      <c r="H31" s="98">
        <v>1.0245370370370371E-3</v>
      </c>
      <c r="I31" s="109">
        <f t="shared" si="1"/>
        <v>5.6018518518518505E-5</v>
      </c>
      <c r="J31" s="86">
        <f t="shared" si="0"/>
        <v>28.314606741573034</v>
      </c>
      <c r="K31" s="99"/>
      <c r="L31" s="92" t="s">
        <v>33</v>
      </c>
    </row>
    <row r="32" spans="1:12" s="4" customFormat="1" ht="18.75" customHeight="1">
      <c r="A32" s="94">
        <v>11</v>
      </c>
      <c r="B32" s="15">
        <v>12</v>
      </c>
      <c r="C32" s="15">
        <v>10093909522</v>
      </c>
      <c r="D32" s="95" t="s">
        <v>88</v>
      </c>
      <c r="E32" s="107">
        <v>38508</v>
      </c>
      <c r="F32" s="96" t="s">
        <v>1</v>
      </c>
      <c r="G32" s="97" t="s">
        <v>14</v>
      </c>
      <c r="H32" s="98">
        <v>1.0372685185185185E-3</v>
      </c>
      <c r="I32" s="109">
        <f t="shared" si="1"/>
        <v>6.8749999999999909E-5</v>
      </c>
      <c r="J32" s="86">
        <f t="shared" si="0"/>
        <v>28</v>
      </c>
      <c r="K32" s="99"/>
      <c r="L32" s="92" t="s">
        <v>33</v>
      </c>
    </row>
    <row r="33" spans="1:12" s="4" customFormat="1" ht="18.75" customHeight="1">
      <c r="A33" s="94">
        <v>12</v>
      </c>
      <c r="B33" s="15">
        <v>14</v>
      </c>
      <c r="C33" s="15">
        <v>10036033864</v>
      </c>
      <c r="D33" s="95" t="s">
        <v>69</v>
      </c>
      <c r="E33" s="107">
        <v>37404</v>
      </c>
      <c r="F33" s="96" t="s">
        <v>1</v>
      </c>
      <c r="G33" s="97" t="s">
        <v>68</v>
      </c>
      <c r="H33" s="98">
        <v>1.0409722222222224E-3</v>
      </c>
      <c r="I33" s="109">
        <f t="shared" si="1"/>
        <v>7.2453703703703807E-5</v>
      </c>
      <c r="J33" s="86">
        <f t="shared" si="0"/>
        <v>28</v>
      </c>
      <c r="K33" s="99"/>
      <c r="L33" s="92"/>
    </row>
    <row r="34" spans="1:12" s="4" customFormat="1" ht="18.75" customHeight="1">
      <c r="A34" s="94">
        <v>13</v>
      </c>
      <c r="B34" s="15">
        <v>5</v>
      </c>
      <c r="C34" s="15">
        <v>10059146439</v>
      </c>
      <c r="D34" s="95" t="s">
        <v>85</v>
      </c>
      <c r="E34" s="107">
        <v>37827</v>
      </c>
      <c r="F34" s="96" t="s">
        <v>1</v>
      </c>
      <c r="G34" s="97" t="s">
        <v>63</v>
      </c>
      <c r="H34" s="98">
        <v>1.0164351851851851E-3</v>
      </c>
      <c r="I34" s="109">
        <f t="shared" si="1"/>
        <v>4.7916666666666485E-5</v>
      </c>
      <c r="J34" s="86">
        <f t="shared" si="0"/>
        <v>28.636363636363637</v>
      </c>
      <c r="K34" s="99"/>
      <c r="L34" s="92"/>
    </row>
    <row r="35" spans="1:12" s="4" customFormat="1" ht="18.75" customHeight="1">
      <c r="A35" s="94">
        <v>14</v>
      </c>
      <c r="B35" s="15">
        <v>15</v>
      </c>
      <c r="C35" s="15">
        <v>10036034268</v>
      </c>
      <c r="D35" s="95" t="s">
        <v>9</v>
      </c>
      <c r="E35" s="107">
        <v>37231</v>
      </c>
      <c r="F35" s="96" t="s">
        <v>0</v>
      </c>
      <c r="G35" s="97" t="s">
        <v>78</v>
      </c>
      <c r="H35" s="98">
        <v>1.041550925925926E-3</v>
      </c>
      <c r="I35" s="109">
        <f t="shared" si="1"/>
        <v>7.3032407407407399E-5</v>
      </c>
      <c r="J35" s="86">
        <f t="shared" si="0"/>
        <v>28</v>
      </c>
      <c r="K35" s="99"/>
      <c r="L35" s="92"/>
    </row>
    <row r="36" spans="1:12" s="4" customFormat="1" ht="18.75" customHeight="1">
      <c r="A36" s="94">
        <v>15</v>
      </c>
      <c r="B36" s="15">
        <v>17</v>
      </c>
      <c r="C36" s="15">
        <v>10010129309</v>
      </c>
      <c r="D36" s="95" t="s">
        <v>18</v>
      </c>
      <c r="E36" s="107">
        <v>35868</v>
      </c>
      <c r="F36" s="96" t="s">
        <v>0</v>
      </c>
      <c r="G36" s="97" t="s">
        <v>14</v>
      </c>
      <c r="H36" s="98">
        <v>1.0458333333333333E-3</v>
      </c>
      <c r="I36" s="109">
        <f t="shared" si="1"/>
        <v>7.7314814814814672E-5</v>
      </c>
      <c r="J36" s="86">
        <f t="shared" si="0"/>
        <v>28</v>
      </c>
      <c r="K36" s="99"/>
      <c r="L36" s="92"/>
    </row>
    <row r="37" spans="1:12" s="4" customFormat="1" ht="18.75" customHeight="1">
      <c r="A37" s="94">
        <v>16</v>
      </c>
      <c r="B37" s="15">
        <v>22</v>
      </c>
      <c r="C37" s="15">
        <v>10036083980</v>
      </c>
      <c r="D37" s="95" t="s">
        <v>29</v>
      </c>
      <c r="E37" s="107">
        <v>37519</v>
      </c>
      <c r="F37" s="96" t="s">
        <v>1</v>
      </c>
      <c r="G37" s="97" t="s">
        <v>63</v>
      </c>
      <c r="H37" s="98">
        <v>1.057638888888889E-3</v>
      </c>
      <c r="I37" s="109">
        <f t="shared" si="1"/>
        <v>8.9120370370370373E-5</v>
      </c>
      <c r="J37" s="86">
        <f t="shared" si="0"/>
        <v>27.692307692307693</v>
      </c>
      <c r="K37" s="99"/>
      <c r="L37" s="92"/>
    </row>
    <row r="38" spans="1:12" s="4" customFormat="1" ht="18.75" customHeight="1">
      <c r="A38" s="94">
        <v>17</v>
      </c>
      <c r="B38" s="15">
        <v>16</v>
      </c>
      <c r="C38" s="15">
        <v>10006819787</v>
      </c>
      <c r="D38" s="95" t="s">
        <v>12</v>
      </c>
      <c r="E38" s="107">
        <v>33683</v>
      </c>
      <c r="F38" s="96" t="s">
        <v>0</v>
      </c>
      <c r="G38" s="97" t="s">
        <v>11</v>
      </c>
      <c r="H38" s="98">
        <v>1.044560185185185E-3</v>
      </c>
      <c r="I38" s="109">
        <f t="shared" si="1"/>
        <v>7.6041666666666423E-5</v>
      </c>
      <c r="J38" s="86">
        <f t="shared" si="0"/>
        <v>28</v>
      </c>
      <c r="K38" s="99"/>
      <c r="L38" s="92"/>
    </row>
    <row r="39" spans="1:12" s="4" customFormat="1" ht="18.75" customHeight="1">
      <c r="A39" s="94">
        <v>18</v>
      </c>
      <c r="B39" s="15">
        <v>18</v>
      </c>
      <c r="C39" s="15">
        <v>10096273086</v>
      </c>
      <c r="D39" s="95" t="s">
        <v>92</v>
      </c>
      <c r="E39" s="107">
        <v>38547</v>
      </c>
      <c r="F39" s="96" t="s">
        <v>1</v>
      </c>
      <c r="G39" s="97" t="s">
        <v>14</v>
      </c>
      <c r="H39" s="98">
        <v>1.0490740740740742E-3</v>
      </c>
      <c r="I39" s="109">
        <f t="shared" si="1"/>
        <v>8.055555555555561E-5</v>
      </c>
      <c r="J39" s="86">
        <f t="shared" si="0"/>
        <v>27.692307692307693</v>
      </c>
      <c r="K39" s="99"/>
      <c r="L39" s="92" t="s">
        <v>33</v>
      </c>
    </row>
    <row r="40" spans="1:12" s="4" customFormat="1" ht="18.75" customHeight="1">
      <c r="A40" s="94">
        <v>19</v>
      </c>
      <c r="B40" s="15">
        <v>19</v>
      </c>
      <c r="C40" s="15">
        <v>10078168947</v>
      </c>
      <c r="D40" s="95" t="s">
        <v>72</v>
      </c>
      <c r="E40" s="107">
        <v>38184</v>
      </c>
      <c r="F40" s="96" t="s">
        <v>1</v>
      </c>
      <c r="G40" s="97" t="s">
        <v>14</v>
      </c>
      <c r="H40" s="98">
        <v>1.0513888888888888E-3</v>
      </c>
      <c r="I40" s="109">
        <f t="shared" si="1"/>
        <v>8.2870370370370194E-5</v>
      </c>
      <c r="J40" s="86">
        <f t="shared" si="0"/>
        <v>27.692307692307693</v>
      </c>
      <c r="K40" s="99"/>
      <c r="L40" s="92" t="s">
        <v>33</v>
      </c>
    </row>
    <row r="41" spans="1:12" s="4" customFormat="1" ht="18.75" customHeight="1">
      <c r="A41" s="94">
        <v>20</v>
      </c>
      <c r="B41" s="15">
        <v>20</v>
      </c>
      <c r="C41" s="15">
        <v>10036030026</v>
      </c>
      <c r="D41" s="95" t="s">
        <v>64</v>
      </c>
      <c r="E41" s="107">
        <v>37297</v>
      </c>
      <c r="F41" s="96" t="s">
        <v>0</v>
      </c>
      <c r="G41" s="97" t="s">
        <v>27</v>
      </c>
      <c r="H41" s="98">
        <v>1.0545138888888889E-3</v>
      </c>
      <c r="I41" s="109">
        <f t="shared" si="1"/>
        <v>8.5995370370370284E-5</v>
      </c>
      <c r="J41" s="86">
        <f t="shared" si="0"/>
        <v>27.692307692307693</v>
      </c>
      <c r="K41" s="99"/>
      <c r="L41" s="92"/>
    </row>
    <row r="42" spans="1:12" s="4" customFormat="1" ht="18.75" customHeight="1">
      <c r="A42" s="94">
        <v>21</v>
      </c>
      <c r="B42" s="15">
        <v>25</v>
      </c>
      <c r="C42" s="15">
        <v>10092632758</v>
      </c>
      <c r="D42" s="95" t="s">
        <v>30</v>
      </c>
      <c r="E42" s="107">
        <v>37859</v>
      </c>
      <c r="F42" s="96" t="s">
        <v>1</v>
      </c>
      <c r="G42" s="97" t="s">
        <v>63</v>
      </c>
      <c r="H42" s="98">
        <v>1.0625000000000001E-3</v>
      </c>
      <c r="I42" s="109">
        <f t="shared" si="1"/>
        <v>9.3981481481481455E-5</v>
      </c>
      <c r="J42" s="86">
        <f t="shared" si="0"/>
        <v>27.391304347826086</v>
      </c>
      <c r="K42" s="99"/>
      <c r="L42" s="92"/>
    </row>
    <row r="43" spans="1:12" s="4" customFormat="1" ht="18.75" customHeight="1">
      <c r="A43" s="94">
        <v>22</v>
      </c>
      <c r="B43" s="15">
        <v>26</v>
      </c>
      <c r="C43" s="15">
        <v>10076926337</v>
      </c>
      <c r="D43" s="95" t="s">
        <v>22</v>
      </c>
      <c r="E43" s="107">
        <v>37720</v>
      </c>
      <c r="F43" s="96" t="s">
        <v>1</v>
      </c>
      <c r="G43" s="97" t="s">
        <v>14</v>
      </c>
      <c r="H43" s="98">
        <v>1.0640046296296296E-3</v>
      </c>
      <c r="I43" s="109">
        <f t="shared" si="1"/>
        <v>9.5486111111110967E-5</v>
      </c>
      <c r="J43" s="86">
        <f t="shared" si="0"/>
        <v>27.391304347826086</v>
      </c>
      <c r="K43" s="99"/>
      <c r="L43" s="92"/>
    </row>
    <row r="44" spans="1:12" s="4" customFormat="1" ht="18.75" customHeight="1">
      <c r="A44" s="94">
        <v>23</v>
      </c>
      <c r="B44" s="15">
        <v>27</v>
      </c>
      <c r="C44" s="15">
        <v>10061528696</v>
      </c>
      <c r="D44" s="95" t="s">
        <v>28</v>
      </c>
      <c r="E44" s="107">
        <v>37987</v>
      </c>
      <c r="F44" s="96" t="s">
        <v>1</v>
      </c>
      <c r="G44" s="97" t="s">
        <v>32</v>
      </c>
      <c r="H44" s="98">
        <v>1.064699074074074E-3</v>
      </c>
      <c r="I44" s="109">
        <f t="shared" si="1"/>
        <v>9.6180555555555407E-5</v>
      </c>
      <c r="J44" s="86">
        <f t="shared" si="0"/>
        <v>27.391304347826086</v>
      </c>
      <c r="K44" s="99"/>
      <c r="L44" s="92" t="s">
        <v>33</v>
      </c>
    </row>
    <row r="45" spans="1:12" s="4" customFormat="1" ht="18.75" customHeight="1">
      <c r="A45" s="94">
        <v>24</v>
      </c>
      <c r="B45" s="15">
        <v>28</v>
      </c>
      <c r="C45" s="15">
        <v>10036014262</v>
      </c>
      <c r="D45" s="95" t="s">
        <v>19</v>
      </c>
      <c r="E45" s="107">
        <v>36970</v>
      </c>
      <c r="F45" s="96" t="s">
        <v>0</v>
      </c>
      <c r="G45" s="97" t="s">
        <v>14</v>
      </c>
      <c r="H45" s="98">
        <v>1.0648148148148147E-3</v>
      </c>
      <c r="I45" s="109">
        <f t="shared" si="1"/>
        <v>9.6296296296296039E-5</v>
      </c>
      <c r="J45" s="86">
        <f t="shared" si="0"/>
        <v>27.391304347826086</v>
      </c>
      <c r="K45" s="99"/>
      <c r="L45" s="92"/>
    </row>
    <row r="46" spans="1:12" s="4" customFormat="1" ht="18.75" customHeight="1">
      <c r="A46" s="94">
        <v>25</v>
      </c>
      <c r="B46" s="15">
        <v>11</v>
      </c>
      <c r="C46" s="15">
        <v>10036032652</v>
      </c>
      <c r="D46" s="95" t="s">
        <v>8</v>
      </c>
      <c r="E46" s="107">
        <v>38123</v>
      </c>
      <c r="F46" s="96" t="s">
        <v>1</v>
      </c>
      <c r="G46" s="97" t="s">
        <v>14</v>
      </c>
      <c r="H46" s="98">
        <v>1.0342592592592593E-3</v>
      </c>
      <c r="I46" s="109">
        <f t="shared" si="1"/>
        <v>6.5740740740740668E-5</v>
      </c>
      <c r="J46" s="86">
        <f t="shared" si="0"/>
        <v>28.314606741573034</v>
      </c>
      <c r="K46" s="99"/>
      <c r="L46" s="92" t="s">
        <v>33</v>
      </c>
    </row>
    <row r="47" spans="1:12" s="4" customFormat="1" ht="18.75" customHeight="1">
      <c r="A47" s="94">
        <v>26</v>
      </c>
      <c r="B47" s="15">
        <v>21</v>
      </c>
      <c r="C47" s="15">
        <v>10006470991</v>
      </c>
      <c r="D47" s="95" t="s">
        <v>98</v>
      </c>
      <c r="E47" s="107">
        <v>32632</v>
      </c>
      <c r="F47" s="96" t="s">
        <v>1</v>
      </c>
      <c r="G47" s="97" t="s">
        <v>27</v>
      </c>
      <c r="H47" s="98">
        <v>1.0575231481481481E-3</v>
      </c>
      <c r="I47" s="109">
        <f t="shared" si="1"/>
        <v>8.9004629629629525E-5</v>
      </c>
      <c r="J47" s="86">
        <f t="shared" si="0"/>
        <v>27.692307692307693</v>
      </c>
      <c r="K47" s="99"/>
      <c r="L47" s="92"/>
    </row>
    <row r="48" spans="1:12" s="4" customFormat="1" ht="18.75" customHeight="1">
      <c r="A48" s="94">
        <v>27</v>
      </c>
      <c r="B48" s="15">
        <v>23</v>
      </c>
      <c r="C48" s="15">
        <v>10083324394</v>
      </c>
      <c r="D48" s="95" t="s">
        <v>97</v>
      </c>
      <c r="E48" s="107">
        <v>38366</v>
      </c>
      <c r="F48" s="96" t="s">
        <v>1</v>
      </c>
      <c r="G48" s="97" t="s">
        <v>27</v>
      </c>
      <c r="H48" s="98">
        <v>1.0577546296296296E-3</v>
      </c>
      <c r="I48" s="109">
        <f t="shared" si="1"/>
        <v>8.9236111111111005E-5</v>
      </c>
      <c r="J48" s="86">
        <f t="shared" si="0"/>
        <v>27.692307692307693</v>
      </c>
      <c r="K48" s="99"/>
      <c r="L48" s="92" t="s">
        <v>33</v>
      </c>
    </row>
    <row r="49" spans="1:12" s="4" customFormat="1" ht="18.75" customHeight="1">
      <c r="A49" s="94">
        <v>28</v>
      </c>
      <c r="B49" s="15">
        <v>24</v>
      </c>
      <c r="C49" s="15">
        <v>10092258296</v>
      </c>
      <c r="D49" s="95" t="s">
        <v>10</v>
      </c>
      <c r="E49" s="107">
        <v>38190</v>
      </c>
      <c r="F49" s="96" t="s">
        <v>107</v>
      </c>
      <c r="G49" s="97" t="s">
        <v>78</v>
      </c>
      <c r="H49" s="98">
        <v>1.0625000000000001E-3</v>
      </c>
      <c r="I49" s="109">
        <f t="shared" si="1"/>
        <v>9.3981481481481455E-5</v>
      </c>
      <c r="J49" s="86">
        <f t="shared" si="0"/>
        <v>27.391304347826086</v>
      </c>
      <c r="K49" s="99"/>
      <c r="L49" s="92" t="s">
        <v>33</v>
      </c>
    </row>
    <row r="50" spans="1:12" s="4" customFormat="1" ht="18.75" customHeight="1">
      <c r="A50" s="94">
        <v>29</v>
      </c>
      <c r="B50" s="15">
        <v>29</v>
      </c>
      <c r="C50" s="15">
        <v>10036062863</v>
      </c>
      <c r="D50" s="95" t="s">
        <v>21</v>
      </c>
      <c r="E50" s="107">
        <v>37593</v>
      </c>
      <c r="F50" s="96" t="s">
        <v>1</v>
      </c>
      <c r="G50" s="97" t="s">
        <v>14</v>
      </c>
      <c r="H50" s="98">
        <v>1.0673611111111112E-3</v>
      </c>
      <c r="I50" s="109">
        <f t="shared" si="1"/>
        <v>9.8842592592592537E-5</v>
      </c>
      <c r="J50" s="86">
        <f t="shared" si="0"/>
        <v>27.391304347826086</v>
      </c>
      <c r="K50" s="99"/>
      <c r="L50" s="92"/>
    </row>
    <row r="51" spans="1:12" s="4" customFormat="1" ht="18.75" customHeight="1">
      <c r="A51" s="94">
        <v>30</v>
      </c>
      <c r="B51" s="15">
        <v>30</v>
      </c>
      <c r="C51" s="15">
        <v>10080038724</v>
      </c>
      <c r="D51" s="95" t="s">
        <v>95</v>
      </c>
      <c r="E51" s="107">
        <v>38635</v>
      </c>
      <c r="F51" s="96" t="s">
        <v>1</v>
      </c>
      <c r="G51" s="97" t="s">
        <v>11</v>
      </c>
      <c r="H51" s="98">
        <v>1.0702546296296298E-3</v>
      </c>
      <c r="I51" s="109">
        <f t="shared" si="1"/>
        <v>1.0173611111111115E-4</v>
      </c>
      <c r="J51" s="86">
        <f t="shared" si="0"/>
        <v>27.391304347826086</v>
      </c>
      <c r="K51" s="99"/>
      <c r="L51" s="92" t="s">
        <v>33</v>
      </c>
    </row>
    <row r="52" spans="1:12" s="4" customFormat="1" ht="18.75" customHeight="1">
      <c r="A52" s="94">
        <v>31</v>
      </c>
      <c r="B52" s="15">
        <v>31</v>
      </c>
      <c r="C52" s="15">
        <v>10094922059</v>
      </c>
      <c r="D52" s="95" t="s">
        <v>73</v>
      </c>
      <c r="E52" s="107">
        <v>37659</v>
      </c>
      <c r="F52" s="96" t="s">
        <v>1</v>
      </c>
      <c r="G52" s="97" t="s">
        <v>24</v>
      </c>
      <c r="H52" s="98">
        <v>1.0748842592592592E-3</v>
      </c>
      <c r="I52" s="109">
        <f t="shared" si="1"/>
        <v>1.0636574074074053E-4</v>
      </c>
      <c r="J52" s="86">
        <f t="shared" si="0"/>
        <v>27.096774193548388</v>
      </c>
      <c r="K52" s="99"/>
      <c r="L52" s="92"/>
    </row>
    <row r="53" spans="1:12" s="4" customFormat="1" ht="18.75" customHeight="1">
      <c r="A53" s="94">
        <v>32</v>
      </c>
      <c r="B53" s="15">
        <v>32</v>
      </c>
      <c r="C53" s="15">
        <v>10036014767</v>
      </c>
      <c r="D53" s="95" t="s">
        <v>87</v>
      </c>
      <c r="E53" s="107">
        <v>36953</v>
      </c>
      <c r="F53" s="96" t="s">
        <v>1</v>
      </c>
      <c r="G53" s="97" t="s">
        <v>14</v>
      </c>
      <c r="H53" s="98">
        <v>1.0778935185185186E-3</v>
      </c>
      <c r="I53" s="109">
        <f t="shared" si="1"/>
        <v>1.0937499999999999E-4</v>
      </c>
      <c r="J53" s="86">
        <f t="shared" si="0"/>
        <v>27.096774193548388</v>
      </c>
      <c r="K53" s="99"/>
      <c r="L53" s="92"/>
    </row>
    <row r="54" spans="1:12" s="4" customFormat="1" ht="18.75" customHeight="1">
      <c r="A54" s="94">
        <v>33</v>
      </c>
      <c r="B54" s="15">
        <v>33</v>
      </c>
      <c r="C54" s="15">
        <v>10002126304</v>
      </c>
      <c r="D54" s="95" t="s">
        <v>76</v>
      </c>
      <c r="E54" s="107">
        <v>29885</v>
      </c>
      <c r="F54" s="96" t="s">
        <v>0</v>
      </c>
      <c r="G54" s="97" t="s">
        <v>26</v>
      </c>
      <c r="H54" s="98">
        <v>1.0828703703703705E-3</v>
      </c>
      <c r="I54" s="109">
        <f t="shared" si="1"/>
        <v>1.1435185185185192E-4</v>
      </c>
      <c r="J54" s="86">
        <f t="shared" si="0"/>
        <v>26.808510638297872</v>
      </c>
      <c r="K54" s="99"/>
      <c r="L54" s="92"/>
    </row>
    <row r="55" spans="1:12" s="4" customFormat="1" ht="18.75" customHeight="1">
      <c r="A55" s="94">
        <v>34</v>
      </c>
      <c r="B55" s="15">
        <v>34</v>
      </c>
      <c r="C55" s="15">
        <v>10015877971</v>
      </c>
      <c r="D55" s="95" t="s">
        <v>36</v>
      </c>
      <c r="E55" s="107">
        <v>36332</v>
      </c>
      <c r="F55" s="96" t="s">
        <v>1</v>
      </c>
      <c r="G55" s="97" t="s">
        <v>24</v>
      </c>
      <c r="H55" s="98">
        <v>1.0834490740740741E-3</v>
      </c>
      <c r="I55" s="109">
        <f t="shared" si="1"/>
        <v>1.1493055555555551E-4</v>
      </c>
      <c r="J55" s="86">
        <f t="shared" si="0"/>
        <v>26.808510638297872</v>
      </c>
      <c r="K55" s="99"/>
      <c r="L55" s="92"/>
    </row>
    <row r="56" spans="1:12" s="4" customFormat="1" ht="18.75" customHeight="1">
      <c r="A56" s="94">
        <v>35</v>
      </c>
      <c r="B56" s="15">
        <v>35</v>
      </c>
      <c r="C56" s="15">
        <v>10119569153</v>
      </c>
      <c r="D56" s="95" t="s">
        <v>91</v>
      </c>
      <c r="E56" s="107">
        <v>38470</v>
      </c>
      <c r="F56" s="96" t="s">
        <v>107</v>
      </c>
      <c r="G56" s="97" t="s">
        <v>89</v>
      </c>
      <c r="H56" s="98">
        <v>1.0842592592592592E-3</v>
      </c>
      <c r="I56" s="109">
        <f t="shared" si="1"/>
        <v>1.1574074074074058E-4</v>
      </c>
      <c r="J56" s="86">
        <f t="shared" si="0"/>
        <v>26.808510638297872</v>
      </c>
      <c r="K56" s="99"/>
      <c r="L56" s="92" t="s">
        <v>33</v>
      </c>
    </row>
    <row r="57" spans="1:12" s="4" customFormat="1" ht="18.75" customHeight="1">
      <c r="A57" s="94">
        <v>36</v>
      </c>
      <c r="B57" s="15">
        <v>36</v>
      </c>
      <c r="C57" s="15">
        <v>10053778093</v>
      </c>
      <c r="D57" s="95" t="s">
        <v>35</v>
      </c>
      <c r="E57" s="107">
        <v>37392</v>
      </c>
      <c r="F57" s="96" t="s">
        <v>1</v>
      </c>
      <c r="G57" s="97" t="s">
        <v>27</v>
      </c>
      <c r="H57" s="98">
        <v>1.0844907407407407E-3</v>
      </c>
      <c r="I57" s="109">
        <f t="shared" si="1"/>
        <v>1.1597222222222206E-4</v>
      </c>
      <c r="J57" s="86">
        <f t="shared" si="0"/>
        <v>26.808510638297872</v>
      </c>
      <c r="K57" s="99"/>
      <c r="L57" s="92"/>
    </row>
    <row r="58" spans="1:12" s="4" customFormat="1" ht="18.75" customHeight="1">
      <c r="A58" s="94">
        <v>37</v>
      </c>
      <c r="B58" s="15">
        <v>37</v>
      </c>
      <c r="C58" s="15">
        <v>10104083408</v>
      </c>
      <c r="D58" s="95" t="s">
        <v>101</v>
      </c>
      <c r="E58" s="107">
        <v>38687</v>
      </c>
      <c r="F58" s="96" t="s">
        <v>1</v>
      </c>
      <c r="G58" s="97" t="s">
        <v>24</v>
      </c>
      <c r="H58" s="98">
        <v>1.0856481481481481E-3</v>
      </c>
      <c r="I58" s="109">
        <f t="shared" si="1"/>
        <v>1.1712962962962946E-4</v>
      </c>
      <c r="J58" s="86">
        <f t="shared" si="0"/>
        <v>26.808510638297872</v>
      </c>
      <c r="K58" s="99"/>
      <c r="L58" s="92" t="s">
        <v>33</v>
      </c>
    </row>
    <row r="59" spans="1:12" s="4" customFormat="1" ht="18.75" customHeight="1">
      <c r="A59" s="94">
        <v>38</v>
      </c>
      <c r="B59" s="15">
        <v>38</v>
      </c>
      <c r="C59" s="15">
        <v>10119181860</v>
      </c>
      <c r="D59" s="95" t="s">
        <v>104</v>
      </c>
      <c r="E59" s="107">
        <v>38449</v>
      </c>
      <c r="F59" s="96" t="s">
        <v>1</v>
      </c>
      <c r="G59" s="97" t="s">
        <v>32</v>
      </c>
      <c r="H59" s="98">
        <v>1.0858796296296296E-3</v>
      </c>
      <c r="I59" s="109">
        <f t="shared" si="1"/>
        <v>1.1736111111111094E-4</v>
      </c>
      <c r="J59" s="86">
        <f t="shared" si="0"/>
        <v>26.808510638297872</v>
      </c>
      <c r="K59" s="99"/>
      <c r="L59" s="92" t="s">
        <v>33</v>
      </c>
    </row>
    <row r="60" spans="1:12" s="4" customFormat="1" ht="18.75" customHeight="1">
      <c r="A60" s="94">
        <v>39</v>
      </c>
      <c r="B60" s="15">
        <v>39</v>
      </c>
      <c r="C60" s="15">
        <v>10077478732</v>
      </c>
      <c r="D60" s="95" t="s">
        <v>7</v>
      </c>
      <c r="E60" s="107">
        <v>37456</v>
      </c>
      <c r="F60" s="96" t="s">
        <v>107</v>
      </c>
      <c r="G60" s="97" t="s">
        <v>27</v>
      </c>
      <c r="H60" s="98">
        <v>1.0900462962962962E-3</v>
      </c>
      <c r="I60" s="109">
        <f t="shared" si="1"/>
        <v>1.2152777777777758E-4</v>
      </c>
      <c r="J60" s="86">
        <f t="shared" si="0"/>
        <v>26.808510638297872</v>
      </c>
      <c r="K60" s="99"/>
      <c r="L60" s="92"/>
    </row>
    <row r="61" spans="1:12" s="4" customFormat="1" ht="18.75" customHeight="1">
      <c r="A61" s="94">
        <v>40</v>
      </c>
      <c r="B61" s="15">
        <v>40</v>
      </c>
      <c r="C61" s="15">
        <v>10092005187</v>
      </c>
      <c r="D61" s="95" t="s">
        <v>70</v>
      </c>
      <c r="E61" s="107">
        <v>37320</v>
      </c>
      <c r="F61" s="96" t="s">
        <v>1</v>
      </c>
      <c r="G61" s="97" t="s">
        <v>32</v>
      </c>
      <c r="H61" s="98">
        <v>1.0967592592592593E-3</v>
      </c>
      <c r="I61" s="109">
        <f t="shared" si="1"/>
        <v>1.2824074074074072E-4</v>
      </c>
      <c r="J61" s="86">
        <f t="shared" si="0"/>
        <v>26.526315789473685</v>
      </c>
      <c r="K61" s="99"/>
      <c r="L61" s="92"/>
    </row>
    <row r="62" spans="1:12" s="4" customFormat="1" ht="18.75" customHeight="1">
      <c r="A62" s="94">
        <v>41</v>
      </c>
      <c r="B62" s="15">
        <v>41</v>
      </c>
      <c r="C62" s="15">
        <v>10114989945</v>
      </c>
      <c r="D62" s="95" t="s">
        <v>105</v>
      </c>
      <c r="E62" s="107">
        <v>38436</v>
      </c>
      <c r="F62" s="96" t="s">
        <v>1</v>
      </c>
      <c r="G62" s="97" t="s">
        <v>32</v>
      </c>
      <c r="H62" s="98">
        <v>1.0984953703703706E-3</v>
      </c>
      <c r="I62" s="109">
        <f t="shared" si="1"/>
        <v>1.2997685185185193E-4</v>
      </c>
      <c r="J62" s="86">
        <f t="shared" si="0"/>
        <v>26.526315789473685</v>
      </c>
      <c r="K62" s="99"/>
      <c r="L62" s="92" t="s">
        <v>33</v>
      </c>
    </row>
    <row r="63" spans="1:12" s="4" customFormat="1" ht="18.75" customHeight="1">
      <c r="A63" s="94">
        <v>42</v>
      </c>
      <c r="B63" s="15">
        <v>42</v>
      </c>
      <c r="C63" s="15">
        <v>10036035682</v>
      </c>
      <c r="D63" s="95" t="s">
        <v>75</v>
      </c>
      <c r="E63" s="107">
        <v>37985</v>
      </c>
      <c r="F63" s="96" t="s">
        <v>1</v>
      </c>
      <c r="G63" s="97" t="s">
        <v>14</v>
      </c>
      <c r="H63" s="98">
        <v>1.1028935185185185E-3</v>
      </c>
      <c r="I63" s="109">
        <f t="shared" si="1"/>
        <v>1.3437499999999984E-4</v>
      </c>
      <c r="J63" s="86">
        <f t="shared" si="0"/>
        <v>26.526315789473685</v>
      </c>
      <c r="K63" s="99"/>
      <c r="L63" s="92"/>
    </row>
    <row r="64" spans="1:12" s="4" customFormat="1" ht="18.75" customHeight="1">
      <c r="A64" s="94">
        <v>43</v>
      </c>
      <c r="B64" s="15">
        <v>43</v>
      </c>
      <c r="C64" s="15">
        <v>10093597809</v>
      </c>
      <c r="D64" s="95" t="s">
        <v>82</v>
      </c>
      <c r="E64" s="107">
        <v>38524</v>
      </c>
      <c r="F64" s="96" t="s">
        <v>1</v>
      </c>
      <c r="G64" s="97" t="s">
        <v>78</v>
      </c>
      <c r="H64" s="98">
        <v>1.1030092592592593E-3</v>
      </c>
      <c r="I64" s="109">
        <f t="shared" si="1"/>
        <v>1.3449074074074069E-4</v>
      </c>
      <c r="J64" s="86">
        <f t="shared" si="0"/>
        <v>26.526315789473685</v>
      </c>
      <c r="K64" s="99"/>
      <c r="L64" s="92" t="s">
        <v>33</v>
      </c>
    </row>
    <row r="65" spans="1:12" s="4" customFormat="1" ht="18.75" customHeight="1">
      <c r="A65" s="94">
        <v>44</v>
      </c>
      <c r="B65" s="15">
        <v>44</v>
      </c>
      <c r="C65" s="15">
        <v>10096193769</v>
      </c>
      <c r="D65" s="95" t="s">
        <v>77</v>
      </c>
      <c r="E65" s="107">
        <v>38063</v>
      </c>
      <c r="F65" s="96" t="s">
        <v>1</v>
      </c>
      <c r="G65" s="97" t="s">
        <v>63</v>
      </c>
      <c r="H65" s="98">
        <v>1.1089120370370369E-3</v>
      </c>
      <c r="I65" s="109">
        <f t="shared" si="1"/>
        <v>1.4039351851851832E-4</v>
      </c>
      <c r="J65" s="86">
        <f t="shared" si="0"/>
        <v>26.25</v>
      </c>
      <c r="K65" s="99"/>
      <c r="L65" s="92" t="s">
        <v>33</v>
      </c>
    </row>
    <row r="66" spans="1:12" s="4" customFormat="1" ht="18.75" customHeight="1">
      <c r="A66" s="94">
        <v>45</v>
      </c>
      <c r="B66" s="15">
        <v>45</v>
      </c>
      <c r="C66" s="15">
        <v>10092632556</v>
      </c>
      <c r="D66" s="95" t="s">
        <v>81</v>
      </c>
      <c r="E66" s="107">
        <v>38470</v>
      </c>
      <c r="F66" s="96" t="s">
        <v>1</v>
      </c>
      <c r="G66" s="97" t="s">
        <v>78</v>
      </c>
      <c r="H66" s="98">
        <v>1.1174768518518519E-3</v>
      </c>
      <c r="I66" s="109">
        <f t="shared" si="1"/>
        <v>1.489583333333333E-4</v>
      </c>
      <c r="J66" s="86">
        <f t="shared" si="0"/>
        <v>25.979381443298969</v>
      </c>
      <c r="K66" s="99"/>
      <c r="L66" s="92" t="s">
        <v>33</v>
      </c>
    </row>
    <row r="67" spans="1:12" s="4" customFormat="1" ht="18.75" customHeight="1">
      <c r="A67" s="94">
        <v>46</v>
      </c>
      <c r="B67" s="15">
        <v>46</v>
      </c>
      <c r="C67" s="15">
        <v>10091731365</v>
      </c>
      <c r="D67" s="95" t="s">
        <v>99</v>
      </c>
      <c r="E67" s="107">
        <v>38427</v>
      </c>
      <c r="F67" s="96" t="s">
        <v>1</v>
      </c>
      <c r="G67" s="97" t="s">
        <v>24</v>
      </c>
      <c r="H67" s="98">
        <v>1.1222222222222222E-3</v>
      </c>
      <c r="I67" s="109">
        <f t="shared" si="1"/>
        <v>1.5370370370370353E-4</v>
      </c>
      <c r="J67" s="86">
        <f t="shared" si="0"/>
        <v>25.979381443298969</v>
      </c>
      <c r="K67" s="99"/>
      <c r="L67" s="92" t="s">
        <v>33</v>
      </c>
    </row>
    <row r="68" spans="1:12" s="4" customFormat="1" ht="18.75" customHeight="1">
      <c r="A68" s="94">
        <v>47</v>
      </c>
      <c r="B68" s="15">
        <v>47</v>
      </c>
      <c r="C68" s="15">
        <v>10080035892</v>
      </c>
      <c r="D68" s="95" t="s">
        <v>96</v>
      </c>
      <c r="E68" s="107">
        <v>38382</v>
      </c>
      <c r="F68" s="96" t="s">
        <v>1</v>
      </c>
      <c r="G68" s="97" t="s">
        <v>11</v>
      </c>
      <c r="H68" s="98">
        <v>1.1252314814814816E-3</v>
      </c>
      <c r="I68" s="109">
        <f t="shared" si="1"/>
        <v>1.5671296296296299E-4</v>
      </c>
      <c r="J68" s="86">
        <f t="shared" si="0"/>
        <v>25.979381443298969</v>
      </c>
      <c r="K68" s="99"/>
      <c r="L68" s="92" t="s">
        <v>33</v>
      </c>
    </row>
    <row r="69" spans="1:12" s="4" customFormat="1" ht="18.75" customHeight="1">
      <c r="A69" s="94">
        <v>48</v>
      </c>
      <c r="B69" s="15">
        <v>48</v>
      </c>
      <c r="C69" s="15">
        <v>10084228013</v>
      </c>
      <c r="D69" s="95" t="s">
        <v>94</v>
      </c>
      <c r="E69" s="107">
        <v>38380</v>
      </c>
      <c r="F69" s="96" t="s">
        <v>1</v>
      </c>
      <c r="G69" s="97" t="s">
        <v>14</v>
      </c>
      <c r="H69" s="98">
        <v>1.1280092592592594E-3</v>
      </c>
      <c r="I69" s="109">
        <f t="shared" si="1"/>
        <v>1.5949074074074075E-4</v>
      </c>
      <c r="J69" s="86">
        <f t="shared" si="0"/>
        <v>25.979381443298969</v>
      </c>
      <c r="K69" s="99"/>
      <c r="L69" s="92" t="s">
        <v>33</v>
      </c>
    </row>
    <row r="70" spans="1:12" s="4" customFormat="1" ht="18.75" customHeight="1">
      <c r="A70" s="94">
        <v>49</v>
      </c>
      <c r="B70" s="15">
        <v>49</v>
      </c>
      <c r="C70" s="15">
        <v>10036074381</v>
      </c>
      <c r="D70" s="95" t="s">
        <v>25</v>
      </c>
      <c r="E70" s="107">
        <v>37491</v>
      </c>
      <c r="F70" s="96" t="s">
        <v>1</v>
      </c>
      <c r="G70" s="97" t="s">
        <v>24</v>
      </c>
      <c r="H70" s="98">
        <v>1.1363425925925927E-3</v>
      </c>
      <c r="I70" s="109">
        <f t="shared" si="1"/>
        <v>1.6782407407407403E-4</v>
      </c>
      <c r="J70" s="86">
        <f t="shared" si="0"/>
        <v>25.714285714285715</v>
      </c>
      <c r="K70" s="99"/>
      <c r="L70" s="92"/>
    </row>
    <row r="71" spans="1:12" s="4" customFormat="1" ht="18.75" customHeight="1">
      <c r="A71" s="94">
        <v>50</v>
      </c>
      <c r="B71" s="15">
        <v>50</v>
      </c>
      <c r="C71" s="15">
        <v>10015878173</v>
      </c>
      <c r="D71" s="95" t="s">
        <v>71</v>
      </c>
      <c r="E71" s="107">
        <v>36008</v>
      </c>
      <c r="F71" s="96" t="s">
        <v>1</v>
      </c>
      <c r="G71" s="97" t="s">
        <v>24</v>
      </c>
      <c r="H71" s="98">
        <v>1.1406249999999999E-3</v>
      </c>
      <c r="I71" s="109">
        <f t="shared" si="1"/>
        <v>1.7210648148148131E-4</v>
      </c>
      <c r="J71" s="86">
        <f t="shared" si="0"/>
        <v>25.454545454545453</v>
      </c>
      <c r="K71" s="99"/>
      <c r="L71" s="92"/>
    </row>
    <row r="72" spans="1:12" s="4" customFormat="1" ht="18.75" customHeight="1">
      <c r="A72" s="94">
        <v>51</v>
      </c>
      <c r="B72" s="15">
        <v>51</v>
      </c>
      <c r="C72" s="15">
        <v>10091732072</v>
      </c>
      <c r="D72" s="95" t="s">
        <v>100</v>
      </c>
      <c r="E72" s="107">
        <v>38509</v>
      </c>
      <c r="F72" s="96" t="s">
        <v>1</v>
      </c>
      <c r="G72" s="97" t="s">
        <v>24</v>
      </c>
      <c r="H72" s="98">
        <v>1.1489583333333334E-3</v>
      </c>
      <c r="I72" s="109">
        <f t="shared" si="1"/>
        <v>1.8043981481481481E-4</v>
      </c>
      <c r="J72" s="86">
        <f t="shared" si="0"/>
        <v>25.454545454545453</v>
      </c>
      <c r="K72" s="99"/>
      <c r="L72" s="92" t="s">
        <v>33</v>
      </c>
    </row>
    <row r="73" spans="1:12" s="4" customFormat="1" ht="18.75" customHeight="1">
      <c r="A73" s="94">
        <v>52</v>
      </c>
      <c r="B73" s="15">
        <v>52</v>
      </c>
      <c r="C73" s="15">
        <v>10084634605</v>
      </c>
      <c r="D73" s="95" t="s">
        <v>103</v>
      </c>
      <c r="E73" s="107">
        <v>37501</v>
      </c>
      <c r="F73" s="96" t="s">
        <v>1</v>
      </c>
      <c r="G73" s="97" t="s">
        <v>68</v>
      </c>
      <c r="H73" s="98">
        <v>1.1560185185185187E-3</v>
      </c>
      <c r="I73" s="109">
        <f t="shared" si="1"/>
        <v>1.8750000000000006E-4</v>
      </c>
      <c r="J73" s="86">
        <f t="shared" si="0"/>
        <v>25.2</v>
      </c>
      <c r="K73" s="99"/>
      <c r="L73" s="92"/>
    </row>
    <row r="74" spans="1:12" s="4" customFormat="1" ht="18.75" customHeight="1">
      <c r="A74" s="94">
        <v>53</v>
      </c>
      <c r="B74" s="15">
        <v>53</v>
      </c>
      <c r="C74" s="15">
        <v>10092400059</v>
      </c>
      <c r="D74" s="95" t="s">
        <v>86</v>
      </c>
      <c r="E74" s="107">
        <v>38637</v>
      </c>
      <c r="F74" s="96" t="s">
        <v>1</v>
      </c>
      <c r="G74" s="97" t="s">
        <v>63</v>
      </c>
      <c r="H74" s="98">
        <v>1.1743055555555556E-3</v>
      </c>
      <c r="I74" s="109">
        <f t="shared" si="1"/>
        <v>2.0578703703703698E-4</v>
      </c>
      <c r="J74" s="86">
        <f t="shared" si="0"/>
        <v>24.950495049504951</v>
      </c>
      <c r="K74" s="99"/>
      <c r="L74" s="92" t="s">
        <v>33</v>
      </c>
    </row>
    <row r="75" spans="1:12" s="4" customFormat="1" ht="18.75" customHeight="1">
      <c r="A75" s="94">
        <v>54</v>
      </c>
      <c r="B75" s="15">
        <v>54</v>
      </c>
      <c r="C75" s="15">
        <v>10095105551</v>
      </c>
      <c r="D75" s="95" t="s">
        <v>102</v>
      </c>
      <c r="E75" s="107">
        <v>38572</v>
      </c>
      <c r="F75" s="96" t="s">
        <v>107</v>
      </c>
      <c r="G75" s="97" t="s">
        <v>24</v>
      </c>
      <c r="H75" s="98">
        <v>1.1744212962962965E-3</v>
      </c>
      <c r="I75" s="109">
        <f t="shared" si="1"/>
        <v>2.0590277777777783E-4</v>
      </c>
      <c r="J75" s="86">
        <f t="shared" si="0"/>
        <v>24.950495049504951</v>
      </c>
      <c r="K75" s="99"/>
      <c r="L75" s="92" t="s">
        <v>33</v>
      </c>
    </row>
    <row r="76" spans="1:12" s="4" customFormat="1" ht="18.75" customHeight="1">
      <c r="A76" s="94">
        <v>55</v>
      </c>
      <c r="B76" s="15">
        <v>55</v>
      </c>
      <c r="C76" s="15">
        <v>10092633667</v>
      </c>
      <c r="D76" s="95" t="s">
        <v>80</v>
      </c>
      <c r="E76" s="107">
        <v>38432</v>
      </c>
      <c r="F76" s="96" t="s">
        <v>1</v>
      </c>
      <c r="G76" s="97" t="s">
        <v>78</v>
      </c>
      <c r="H76" s="98">
        <v>1.1854166666666666E-3</v>
      </c>
      <c r="I76" s="109">
        <f t="shared" si="1"/>
        <v>2.1689814814814803E-4</v>
      </c>
      <c r="J76" s="86">
        <f t="shared" si="0"/>
        <v>24.705882352941178</v>
      </c>
      <c r="K76" s="99"/>
      <c r="L76" s="92" t="s">
        <v>33</v>
      </c>
    </row>
    <row r="77" spans="1:12" s="4" customFormat="1" ht="18.75" customHeight="1">
      <c r="A77" s="94">
        <v>56</v>
      </c>
      <c r="B77" s="15">
        <v>56</v>
      </c>
      <c r="C77" s="15">
        <v>10113805535</v>
      </c>
      <c r="D77" s="95" t="s">
        <v>84</v>
      </c>
      <c r="E77" s="107">
        <v>38580</v>
      </c>
      <c r="F77" s="96" t="s">
        <v>107</v>
      </c>
      <c r="G77" s="97" t="s">
        <v>31</v>
      </c>
      <c r="H77" s="98">
        <v>1.1924768518518519E-3</v>
      </c>
      <c r="I77" s="109">
        <f t="shared" si="1"/>
        <v>2.2395833333333328E-4</v>
      </c>
      <c r="J77" s="86">
        <f t="shared" si="0"/>
        <v>24.466019417475728</v>
      </c>
      <c r="K77" s="99"/>
      <c r="L77" s="92" t="s">
        <v>33</v>
      </c>
    </row>
    <row r="78" spans="1:12" s="4" customFormat="1" ht="18.75" customHeight="1">
      <c r="A78" s="94">
        <v>57</v>
      </c>
      <c r="B78" s="15">
        <v>57</v>
      </c>
      <c r="C78" s="15">
        <v>10091624160</v>
      </c>
      <c r="D78" s="95" t="s">
        <v>83</v>
      </c>
      <c r="E78" s="107">
        <v>38399</v>
      </c>
      <c r="F78" s="96" t="s">
        <v>1</v>
      </c>
      <c r="G78" s="97" t="s">
        <v>31</v>
      </c>
      <c r="H78" s="98">
        <v>1.2717592592592592E-3</v>
      </c>
      <c r="I78" s="109">
        <f t="shared" si="1"/>
        <v>3.0324074074074053E-4</v>
      </c>
      <c r="J78" s="86">
        <f t="shared" si="0"/>
        <v>22.90909090909091</v>
      </c>
      <c r="K78" s="99"/>
      <c r="L78" s="92" t="s">
        <v>33</v>
      </c>
    </row>
    <row r="79" spans="1:12" s="4" customFormat="1" ht="18.75" customHeight="1" thickBot="1">
      <c r="A79" s="100">
        <v>58</v>
      </c>
      <c r="B79" s="101">
        <v>58</v>
      </c>
      <c r="C79" s="101">
        <v>10105987638</v>
      </c>
      <c r="D79" s="102" t="s">
        <v>90</v>
      </c>
      <c r="E79" s="108">
        <v>38394</v>
      </c>
      <c r="F79" s="103" t="s">
        <v>1</v>
      </c>
      <c r="G79" s="104" t="s">
        <v>89</v>
      </c>
      <c r="H79" s="105">
        <v>1.3790509259259259E-3</v>
      </c>
      <c r="I79" s="110">
        <f t="shared" si="1"/>
        <v>4.1053240740740731E-4</v>
      </c>
      <c r="J79" s="91">
        <f t="shared" si="0"/>
        <v>21.176470588235293</v>
      </c>
      <c r="K79" s="106"/>
      <c r="L79" s="93" t="s">
        <v>33</v>
      </c>
    </row>
    <row r="80" spans="1:12" ht="7.5" customHeight="1" thickTop="1" thickBot="1">
      <c r="A80" s="85"/>
      <c r="B80" s="85"/>
      <c r="C80" s="23"/>
      <c r="D80" s="24"/>
      <c r="E80" s="25"/>
      <c r="F80" s="26"/>
      <c r="G80" s="27"/>
      <c r="H80" s="28"/>
      <c r="I80" s="28"/>
      <c r="J80" s="26"/>
      <c r="K80" s="26"/>
      <c r="L80" s="29"/>
    </row>
    <row r="81" spans="1:12" s="4" customFormat="1" ht="16" thickTop="1">
      <c r="A81" s="147" t="s">
        <v>50</v>
      </c>
      <c r="B81" s="148"/>
      <c r="C81" s="148"/>
      <c r="D81" s="148"/>
      <c r="E81" s="111"/>
      <c r="F81" s="112"/>
      <c r="G81" s="148" t="s">
        <v>51</v>
      </c>
      <c r="H81" s="148"/>
      <c r="I81" s="148"/>
      <c r="J81" s="148"/>
      <c r="K81" s="148"/>
      <c r="L81" s="149"/>
    </row>
    <row r="82" spans="1:12" s="16" customFormat="1" ht="11">
      <c r="A82" s="62" t="s">
        <v>130</v>
      </c>
      <c r="B82" s="63"/>
      <c r="C82" s="64"/>
      <c r="D82" s="65"/>
      <c r="E82" s="66"/>
      <c r="F82" s="67"/>
      <c r="G82" s="68" t="s">
        <v>109</v>
      </c>
      <c r="H82" s="69">
        <v>11</v>
      </c>
      <c r="I82" s="70"/>
      <c r="J82" s="71"/>
      <c r="K82" s="72" t="s">
        <v>52</v>
      </c>
      <c r="L82" s="73">
        <f>COUNTIF(F20:F79,"МСМК")</f>
        <v>0</v>
      </c>
    </row>
    <row r="83" spans="1:12" s="16" customFormat="1" ht="11">
      <c r="A83" s="62" t="s">
        <v>129</v>
      </c>
      <c r="B83" s="74"/>
      <c r="C83" s="75"/>
      <c r="D83" s="76"/>
      <c r="E83" s="77"/>
      <c r="F83" s="78"/>
      <c r="G83" s="68" t="s">
        <v>53</v>
      </c>
      <c r="H83" s="69">
        <f>H84+H88</f>
        <v>58</v>
      </c>
      <c r="I83" s="70"/>
      <c r="J83" s="71"/>
      <c r="K83" s="72" t="s">
        <v>37</v>
      </c>
      <c r="L83" s="73">
        <f>COUNTIF(F21:F80,"ЗМС")</f>
        <v>0</v>
      </c>
    </row>
    <row r="84" spans="1:12" s="16" customFormat="1" ht="11">
      <c r="A84" s="62" t="s">
        <v>110</v>
      </c>
      <c r="B84" s="74"/>
      <c r="C84" s="79"/>
      <c r="D84" s="76"/>
      <c r="E84" s="77"/>
      <c r="F84" s="78"/>
      <c r="G84" s="68" t="s">
        <v>54</v>
      </c>
      <c r="H84" s="69">
        <f>H85+H86+H87</f>
        <v>58</v>
      </c>
      <c r="I84" s="70"/>
      <c r="J84" s="71"/>
      <c r="K84" s="72" t="s">
        <v>0</v>
      </c>
      <c r="L84" s="73">
        <f>COUNTIF(F22:F81,"МС")</f>
        <v>12</v>
      </c>
    </row>
    <row r="85" spans="1:12" s="16" customFormat="1" ht="11">
      <c r="A85" s="62" t="s">
        <v>128</v>
      </c>
      <c r="B85" s="74"/>
      <c r="C85" s="79"/>
      <c r="D85" s="76"/>
      <c r="E85" s="77"/>
      <c r="F85" s="78"/>
      <c r="G85" s="68" t="s">
        <v>55</v>
      </c>
      <c r="H85" s="69">
        <f>COUNT(A22:A79)</f>
        <v>58</v>
      </c>
      <c r="I85" s="70"/>
      <c r="J85" s="71"/>
      <c r="K85" s="72" t="s">
        <v>1</v>
      </c>
      <c r="L85" s="73">
        <f>COUNTIF(F21:F80,"КМС")</f>
        <v>41</v>
      </c>
    </row>
    <row r="86" spans="1:12" s="16" customFormat="1" ht="11">
      <c r="A86" s="62"/>
      <c r="B86" s="74"/>
      <c r="C86" s="79"/>
      <c r="D86" s="76"/>
      <c r="E86" s="77"/>
      <c r="F86" s="78"/>
      <c r="G86" s="68" t="s">
        <v>111</v>
      </c>
      <c r="H86" s="69">
        <f>COUNTIF(A22:A79,"НФ")</f>
        <v>0</v>
      </c>
      <c r="I86" s="70"/>
      <c r="J86" s="71"/>
      <c r="K86" s="72" t="s">
        <v>107</v>
      </c>
      <c r="L86" s="73">
        <f>COUNTIF(F21:F80,"1 СР")</f>
        <v>5</v>
      </c>
    </row>
    <row r="87" spans="1:12" s="16" customFormat="1" ht="11">
      <c r="A87" s="62"/>
      <c r="B87" s="74"/>
      <c r="C87" s="74"/>
      <c r="D87" s="76"/>
      <c r="E87" s="77"/>
      <c r="F87" s="78"/>
      <c r="G87" s="68" t="s">
        <v>56</v>
      </c>
      <c r="H87" s="69">
        <f>COUNTIF(A22:A79,"ДСКВ")</f>
        <v>0</v>
      </c>
      <c r="I87" s="70"/>
      <c r="J87" s="71"/>
      <c r="K87" s="80" t="s">
        <v>112</v>
      </c>
      <c r="L87" s="73">
        <f>COUNTIF(F21:F80,"2 СР")</f>
        <v>0</v>
      </c>
    </row>
    <row r="88" spans="1:12" s="16" customFormat="1" ht="11">
      <c r="A88" s="62"/>
      <c r="B88" s="74"/>
      <c r="C88" s="74"/>
      <c r="D88" s="76"/>
      <c r="E88" s="81"/>
      <c r="F88" s="82"/>
      <c r="G88" s="68" t="s">
        <v>57</v>
      </c>
      <c r="H88" s="69">
        <f>COUNTIF(A22:A79,"НС")</f>
        <v>0</v>
      </c>
      <c r="I88" s="83"/>
      <c r="J88" s="84"/>
      <c r="K88" s="80" t="s">
        <v>113</v>
      </c>
      <c r="L88" s="73">
        <f>COUNTIF(F21:F80,"3 СР")</f>
        <v>0</v>
      </c>
    </row>
    <row r="89" spans="1:12" ht="6.75" customHeight="1">
      <c r="A89" s="59"/>
      <c r="B89" s="17"/>
      <c r="C89" s="17"/>
      <c r="D89" s="19"/>
      <c r="E89" s="19"/>
      <c r="F89" s="19"/>
      <c r="G89" s="19"/>
      <c r="H89" s="19"/>
      <c r="I89" s="19"/>
      <c r="J89" s="60"/>
      <c r="K89" s="19"/>
      <c r="L89" s="61"/>
    </row>
    <row r="90" spans="1:12" s="4" customFormat="1" ht="15" customHeight="1">
      <c r="A90" s="122" t="s">
        <v>114</v>
      </c>
      <c r="B90" s="123"/>
      <c r="C90" s="123"/>
      <c r="D90" s="119" t="s">
        <v>58</v>
      </c>
      <c r="E90" s="119"/>
      <c r="F90" s="119"/>
      <c r="G90" s="119" t="s">
        <v>59</v>
      </c>
      <c r="H90" s="119"/>
      <c r="I90" s="119"/>
      <c r="J90" s="119" t="s">
        <v>79</v>
      </c>
      <c r="K90" s="119"/>
      <c r="L90" s="120"/>
    </row>
    <row r="91" spans="1:12">
      <c r="A91" s="118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7"/>
    </row>
    <row r="92" spans="1:12">
      <c r="A92" s="2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2"/>
    </row>
    <row r="93" spans="1:12">
      <c r="A93" s="118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7"/>
    </row>
    <row r="94" spans="1:12">
      <c r="A94" s="118"/>
      <c r="B94" s="116"/>
      <c r="C94" s="116"/>
      <c r="D94" s="116"/>
      <c r="E94" s="116"/>
      <c r="F94" s="125"/>
      <c r="G94" s="125"/>
      <c r="H94" s="125"/>
      <c r="I94" s="125"/>
      <c r="J94" s="125"/>
      <c r="K94" s="125"/>
      <c r="L94" s="126"/>
    </row>
    <row r="95" spans="1:12" s="4" customFormat="1" thickBot="1">
      <c r="A95" s="124"/>
      <c r="B95" s="115"/>
      <c r="C95" s="115"/>
      <c r="D95" s="115" t="str">
        <f>G17</f>
        <v>БЕСЧАСТНОВ А.А. (ВК, г. Москва)</v>
      </c>
      <c r="E95" s="115"/>
      <c r="F95" s="115"/>
      <c r="G95" s="115" t="str">
        <f>G18</f>
        <v>СТРЕЖНЕВА Д.А. (ВК, г. Челябинск )</v>
      </c>
      <c r="H95" s="115"/>
      <c r="I95" s="115"/>
      <c r="J95" s="115" t="str">
        <f>G19</f>
        <v>ИВАШИН И.Е. (ВК, г. Челябинск )</v>
      </c>
      <c r="K95" s="115"/>
      <c r="L95" s="121"/>
    </row>
    <row r="96" spans="1:12" ht="16" thickTop="1"/>
  </sheetData>
  <mergeCells count="31">
    <mergeCell ref="A1:L1"/>
    <mergeCell ref="A2:L2"/>
    <mergeCell ref="A3:L3"/>
    <mergeCell ref="A4:L4"/>
    <mergeCell ref="A6:L6"/>
    <mergeCell ref="A11:L11"/>
    <mergeCell ref="F93:L93"/>
    <mergeCell ref="A9:L9"/>
    <mergeCell ref="A7:L7"/>
    <mergeCell ref="A12:L12"/>
    <mergeCell ref="A93:E93"/>
    <mergeCell ref="A8:L8"/>
    <mergeCell ref="A13:E13"/>
    <mergeCell ref="A10:L10"/>
    <mergeCell ref="H15:L15"/>
    <mergeCell ref="A14:E14"/>
    <mergeCell ref="A15:G15"/>
    <mergeCell ref="A81:D81"/>
    <mergeCell ref="G81:L81"/>
    <mergeCell ref="A91:E91"/>
    <mergeCell ref="G90:I90"/>
    <mergeCell ref="G95:I95"/>
    <mergeCell ref="F91:L91"/>
    <mergeCell ref="A94:E94"/>
    <mergeCell ref="J90:L90"/>
    <mergeCell ref="J95:L95"/>
    <mergeCell ref="A90:C90"/>
    <mergeCell ref="D90:F90"/>
    <mergeCell ref="A95:C95"/>
    <mergeCell ref="D95:F95"/>
    <mergeCell ref="F94:L94"/>
  </mergeCells>
  <conditionalFormatting sqref="G82:G88">
    <cfRule type="duplicateValues" dxfId="1" priority="1"/>
  </conditionalFormatting>
  <conditionalFormatting sqref="B82:B89 B91:B94">
    <cfRule type="duplicateValues" dxfId="0" priority="65"/>
  </conditionalFormatting>
  <pageMargins left="0.15748031496062992" right="3.937007874015748E-2" top="0.11811023622047245" bottom="0.11811023622047245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КРКМ</vt:lpstr>
      <vt:lpstr>КРКМ!Область_печати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Microsoft Office User</cp:lastModifiedBy>
  <cp:lastPrinted>2022-06-28T12:17:12Z</cp:lastPrinted>
  <dcterms:created xsi:type="dcterms:W3CDTF">2019-06-06T08:02:30Z</dcterms:created>
  <dcterms:modified xsi:type="dcterms:W3CDTF">2022-07-11T15:32:59Z</dcterms:modified>
</cp:coreProperties>
</file>