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1560" yWindow="1560" windowWidth="28800" windowHeight="15435" tabRatio="789"/>
  </bookViews>
  <sheets>
    <sheet name=" 24.04 КР-3 этап жен Классик" sheetId="124" r:id="rId1"/>
  </sheets>
  <definedNames>
    <definedName name="_xlnm.Print_Titles" localSheetId="0">' 24.04 КР-3 этап жен Классик'!$21:$22</definedName>
    <definedName name="_xlnm.Print_Area" localSheetId="0">' 24.04 КР-3 этап жен Классик'!$A$1:$M$48</definedName>
  </definedNames>
  <calcPr calcId="152511"/>
</workbook>
</file>

<file path=xl/calcChain.xml><?xml version="1.0" encoding="utf-8"?>
<calcChain xmlns="http://schemas.openxmlformats.org/spreadsheetml/2006/main">
  <c r="M38" i="124" l="1"/>
  <c r="M37" i="124"/>
  <c r="K48" i="124"/>
  <c r="I48" i="124"/>
  <c r="E48" i="124"/>
  <c r="J38" i="124"/>
  <c r="J37" i="124"/>
  <c r="M36" i="124"/>
  <c r="J36" i="124"/>
  <c r="M35" i="124"/>
  <c r="J35" i="124"/>
  <c r="M34" i="124"/>
  <c r="M33" i="124"/>
  <c r="M32" i="124"/>
  <c r="J34" i="124" l="1"/>
  <c r="J33" i="124"/>
</calcChain>
</file>

<file path=xl/sharedStrings.xml><?xml version="1.0" encoding="utf-8"?>
<sst xmlns="http://schemas.openxmlformats.org/spreadsheetml/2006/main" count="102" uniqueCount="88">
  <si>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</si>
  <si>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</si>
  <si>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</si>
  <si>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</si>
  <si>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</si>
  <si>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</si>
  <si>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</si>
  <si>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</si>
  <si>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</si>
  <si>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</si>
  <si>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</si>
  <si>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</si>
  <si>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</si>
  <si>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</si>
  <si>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</si>
  <si>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</si>
  <si>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</si>
  <si>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</si>
  <si>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</si>
  <si>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</si>
  <si>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</si>
  <si>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</si>
  <si>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</si>
  <si>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</si>
  <si>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</si>
  <si>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</si>
  <si>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</si>
  <si>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</si>
  <si>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</si>
  <si>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</si>
  <si>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</si>
  <si>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</si>
  <si>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</si>
  <si>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</si>
  <si>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Москва</t>
  </si>
  <si>
    <t>ДИСТАНЦИЯ (КМ):</t>
  </si>
  <si>
    <t>ИТОГОВЫЙ ПРОТОКОЛ</t>
  </si>
  <si>
    <t>РЕЗУЛЬТАТ И МЕСТО НА ЭТАПАХ</t>
  </si>
  <si>
    <t>ВЫПОЛНЕНИЕ НТУ ЕВСК</t>
  </si>
  <si>
    <t>№ ВРВС: 0080011611Я</t>
  </si>
  <si>
    <t>ГРИГОРЬЕВА Л.Ю. (ВК., Г. ПЕНЗА)</t>
  </si>
  <si>
    <t>КОЧЕТКОВ Д.А. (ВК., Г. САРАНСК)</t>
  </si>
  <si>
    <t>Республика Мордовия</t>
  </si>
  <si>
    <t>Влажность:</t>
  </si>
  <si>
    <t>Ветер:</t>
  </si>
  <si>
    <t>СУДЬЯ НА ФИНИШЕ</t>
  </si>
  <si>
    <t>РОО "Федерация велосипедного спорта Республики Мордовия"</t>
  </si>
  <si>
    <t>Министерство спорта, молодежной политики и туризма Республики Мордовия</t>
  </si>
  <si>
    <t>СПОРТИВНАЯ ОРГАНИЗАЦИЯ</t>
  </si>
  <si>
    <t>1 этап место</t>
  </si>
  <si>
    <t>2 этап место</t>
  </si>
  <si>
    <t>РЕЗУЛЬТАТ ОЧКИ</t>
  </si>
  <si>
    <t>ВМХ - гонка - «Классик»</t>
  </si>
  <si>
    <t>КУБОК РОССИИ</t>
  </si>
  <si>
    <t>ГБУ РМ "СШОР по велоспорту"</t>
  </si>
  <si>
    <t>Санкт-Петербург</t>
  </si>
  <si>
    <t>ГБПОУ "Олимпийские Надежды"</t>
  </si>
  <si>
    <t>ГБУ СШОР "Нагорная" Москомспорта"</t>
  </si>
  <si>
    <t>Осадки: ясно</t>
  </si>
  <si>
    <t>Температура: +24</t>
  </si>
  <si>
    <t>3 СР</t>
  </si>
  <si>
    <t>2 СР</t>
  </si>
  <si>
    <t>3 этап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</si>
  <si>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Пенза</t>
    </r>
  </si>
  <si>
    <t xml:space="preserve">ДАТА ПРОВЕДЕНИЯ: 24 апреля 2021 года </t>
  </si>
  <si>
    <t xml:space="preserve">НАЧАЛО ГОНКИ: 11ч 00м </t>
  </si>
  <si>
    <t>ОКОНЧАНИЕ ГОНКИ: 14ч 00м</t>
  </si>
  <si>
    <t>№ ЕКП 2021: 32380</t>
  </si>
  <si>
    <t xml:space="preserve">НАЗВАНИЕ ТРАССЫ / РЕГ. НОМЕР: велодром </t>
  </si>
  <si>
    <t>ВЫСОТА СТАРТОВОЙ ГОРЫ (HD) (м): 3</t>
  </si>
  <si>
    <t>Длина круга/кругов: 0,372/1</t>
  </si>
  <si>
    <t>женщины</t>
  </si>
  <si>
    <t>100 099 051 95</t>
  </si>
  <si>
    <t>Адмакина Светлана</t>
  </si>
  <si>
    <t>100 360 324 50</t>
  </si>
  <si>
    <t>Васькова Виктория</t>
  </si>
  <si>
    <t>100 110 523 24</t>
  </si>
  <si>
    <t>Ермолаева Вероника</t>
  </si>
  <si>
    <t>100 155 786 85</t>
  </si>
  <si>
    <t>Ерина Алина</t>
  </si>
  <si>
    <t>100 349 196 75</t>
  </si>
  <si>
    <t>Рябчикова Ксения</t>
  </si>
  <si>
    <t>100 360 971 18</t>
  </si>
  <si>
    <t>Яковлева Нина</t>
  </si>
  <si>
    <t>Бадукина Юлия</t>
  </si>
  <si>
    <t>ГБУ МО "СШОР по велоспорту"</t>
  </si>
  <si>
    <t>Московская область</t>
  </si>
  <si>
    <t>БОЯРОВ В.В. (ВК, г. Саранск)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</si>
</sst>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47">
    <xf numFmtId="0" fontId="0" fillId="0" borderId="0" xfId="0"/>
    <xf numFmtId="0" fontId="5" fillId="0" borderId="17" xfId="0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46" fontId="11" fillId="0" borderId="2" xfId="2" applyNumberFormat="1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2" fillId="0" borderId="3" xfId="2" applyFont="1" applyBorder="1" applyAlignment="1">
      <alignment vertical="center"/>
    </xf>
    <xf numFmtId="46" fontId="11" fillId="0" borderId="3" xfId="2" applyNumberFormat="1" applyFont="1" applyBorder="1" applyAlignment="1">
      <alignment vertical="center"/>
    </xf>
    <xf numFmtId="0" fontId="14" fillId="0" borderId="15" xfId="2" applyFont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46" fontId="11" fillId="0" borderId="5" xfId="2" applyNumberFormat="1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5" fillId="0" borderId="31" xfId="2" applyFont="1" applyBorder="1" applyAlignment="1">
      <alignment vertical="center"/>
    </xf>
    <xf numFmtId="0" fontId="5" fillId="0" borderId="29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46" fontId="6" fillId="0" borderId="29" xfId="2" applyNumberFormat="1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46" fontId="14" fillId="0" borderId="0" xfId="2" applyNumberFormat="1" applyFont="1" applyAlignment="1">
      <alignment vertical="center" wrapText="1"/>
    </xf>
    <xf numFmtId="0" fontId="5" fillId="0" borderId="30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46" fontId="6" fillId="0" borderId="0" xfId="2" applyNumberFormat="1" applyFont="1" applyAlignment="1">
      <alignment vertical="center"/>
    </xf>
    <xf numFmtId="0" fontId="5" fillId="0" borderId="33" xfId="2" applyFont="1" applyBorder="1" applyAlignment="1">
      <alignment vertical="center"/>
    </xf>
    <xf numFmtId="49" fontId="12" fillId="0" borderId="17" xfId="2" applyNumberFormat="1" applyFont="1" applyBorder="1" applyAlignme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46" fontId="6" fillId="0" borderId="5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6" fontId="6" fillId="0" borderId="0" xfId="2" applyNumberFormat="1" applyFont="1" applyAlignment="1">
      <alignment horizontal="center" vertical="center"/>
    </xf>
    <xf numFmtId="0" fontId="6" fillId="2" borderId="35" xfId="3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17" xfId="2" applyFont="1" applyBorder="1" applyAlignment="1">
      <alignment horizontal="right" vertical="center"/>
    </xf>
    <xf numFmtId="0" fontId="12" fillId="0" borderId="42" xfId="2" applyFont="1" applyBorder="1" applyAlignment="1">
      <alignment horizontal="right" vertical="center"/>
    </xf>
    <xf numFmtId="0" fontId="11" fillId="2" borderId="25" xfId="2" applyFont="1" applyFill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Border="1" applyAlignment="1">
      <alignment horizontal="center" vertical="center"/>
    </xf>
    <xf numFmtId="46" fontId="8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49" fontId="5" fillId="0" borderId="4" xfId="2" applyNumberFormat="1" applyFont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9" fillId="0" borderId="1" xfId="9" applyNumberFormat="1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 wrapText="1"/>
    </xf>
    <xf numFmtId="0" fontId="15" fillId="0" borderId="1" xfId="2" applyNumberFormat="1" applyFont="1" applyBorder="1" applyAlignment="1">
      <alignment horizontal="center" vertical="center"/>
    </xf>
    <xf numFmtId="1" fontId="14" fillId="0" borderId="1" xfId="2" applyNumberFormat="1" applyFont="1" applyBorder="1" applyAlignment="1">
      <alignment horizontal="center" vertical="center"/>
    </xf>
    <xf numFmtId="47" fontId="15" fillId="0" borderId="4" xfId="2" applyNumberFormat="1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9" fillId="0" borderId="43" xfId="9" applyFont="1" applyFill="1" applyBorder="1" applyAlignment="1">
      <alignment horizontal="center" vertical="center" wrapText="1"/>
    </xf>
    <xf numFmtId="0" fontId="15" fillId="0" borderId="43" xfId="2" applyNumberFormat="1" applyFont="1" applyBorder="1" applyAlignment="1">
      <alignment horizontal="center" vertical="center"/>
    </xf>
    <xf numFmtId="47" fontId="15" fillId="0" borderId="40" xfId="2" applyNumberFormat="1" applyFont="1" applyBorder="1" applyAlignment="1">
      <alignment horizontal="center" vertical="center"/>
    </xf>
    <xf numFmtId="0" fontId="15" fillId="0" borderId="44" xfId="2" applyFont="1" applyBorder="1" applyAlignment="1">
      <alignment horizontal="center" vertical="center" wrapText="1"/>
    </xf>
    <xf numFmtId="1" fontId="14" fillId="0" borderId="43" xfId="2" applyNumberFormat="1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6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14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0" borderId="19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center" vertical="center"/>
    </xf>
    <xf numFmtId="0" fontId="6" fillId="2" borderId="23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 wrapText="1"/>
    </xf>
    <xf numFmtId="0" fontId="6" fillId="2" borderId="37" xfId="2" applyFont="1" applyFill="1" applyBorder="1" applyAlignment="1">
      <alignment horizontal="center" vertical="center" wrapText="1"/>
    </xf>
    <xf numFmtId="0" fontId="6" fillId="2" borderId="26" xfId="2" applyFont="1" applyFill="1" applyBorder="1" applyAlignment="1">
      <alignment horizontal="center" vertical="center" wrapText="1"/>
    </xf>
    <xf numFmtId="0" fontId="6" fillId="2" borderId="39" xfId="2" applyFont="1" applyFill="1" applyBorder="1" applyAlignment="1">
      <alignment horizontal="center" vertical="center" wrapText="1"/>
    </xf>
    <xf numFmtId="0" fontId="11" fillId="2" borderId="27" xfId="2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horizontal="center" vertical="center" wrapText="1"/>
    </xf>
    <xf numFmtId="0" fontId="6" fillId="2" borderId="36" xfId="3" applyFont="1" applyFill="1" applyBorder="1" applyAlignment="1">
      <alignment horizontal="center" vertical="center" wrapText="1"/>
    </xf>
    <xf numFmtId="0" fontId="6" fillId="2" borderId="41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46" fontId="6" fillId="2" borderId="23" xfId="3" applyNumberFormat="1" applyFont="1" applyFill="1" applyBorder="1" applyAlignment="1">
      <alignment horizontal="center" vertical="center" wrapText="1"/>
    </xf>
    <xf numFmtId="46" fontId="6" fillId="2" borderId="36" xfId="3" applyNumberFormat="1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ЖЕНЩИНЫ" xfId="9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432955</xdr:colOff>
      <xdr:row>3</xdr:row>
      <xdr:rowOff>187614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4773" cy="981364"/>
        </a:xfrm>
        <a:prstGeom prst="rect">
          <a:avLst/>
        </a:prstGeom>
      </xdr:spPr>
    </xdr:pic>
    <xdr:clientData/>
  </xdr:twoCellAnchor>
  <xdr:twoCellAnchor editAs="oneCell">
    <xdr:from>
      <xdr:col>11</xdr:col>
      <xdr:colOff>837045</xdr:colOff>
      <xdr:row>0</xdr:row>
      <xdr:rowOff>81645</xdr:rowOff>
    </xdr:from>
    <xdr:to>
      <xdr:col>12</xdr:col>
      <xdr:colOff>1061358</xdr:colOff>
      <xdr:row>3</xdr:row>
      <xdr:rowOff>129886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8295" y="81645"/>
          <a:ext cx="1104654" cy="841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49"/>
  <sheetViews>
    <sheetView tabSelected="1" view="pageBreakPreview" topLeftCell="A6" zoomScale="66" zoomScaleNormal="100" zoomScaleSheetLayoutView="66" workbookViewId="0">
      <selection activeCell="I25" sqref="I25"/>
    </sheetView>
  </sheetViews>
  <sheetFormatPr defaultColWidth="9.140625" defaultRowHeight="12.75" x14ac:dyDescent="0.2"/>
  <cols>
    <col min="1" max="1" width="7" style="2" customWidth="1"/>
    <col min="2" max="2" width="8.5703125" style="72" customWidth="1"/>
    <col min="3" max="3" width="17.42578125" style="72" customWidth="1"/>
    <col min="4" max="4" width="23.7109375" style="2" customWidth="1"/>
    <col min="5" max="5" width="12.5703125" style="2" customWidth="1"/>
    <col min="6" max="6" width="8.7109375" style="2" customWidth="1"/>
    <col min="7" max="7" width="25.7109375" style="2" customWidth="1"/>
    <col min="8" max="8" width="27.5703125" style="2" customWidth="1"/>
    <col min="9" max="9" width="18.7109375" style="2" customWidth="1"/>
    <col min="10" max="10" width="15.85546875" style="2" customWidth="1"/>
    <col min="11" max="11" width="12.5703125" style="38" customWidth="1"/>
    <col min="12" max="12" width="13.28515625" style="2" customWidth="1"/>
    <col min="13" max="13" width="16.7109375" style="2" customWidth="1"/>
    <col min="14" max="16384" width="9.140625" style="2"/>
  </cols>
  <sheetData>
    <row r="1" spans="1:13" s="3" customFormat="1" ht="23.25" customHeight="1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3" customFormat="1" ht="18.75" customHeight="1" x14ac:dyDescent="0.2">
      <c r="A2" s="90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3" customFormat="1" ht="21" x14ac:dyDescent="0.2">
      <c r="A3" s="90" t="s">
        <v>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3" customFormat="1" ht="21" x14ac:dyDescent="0.2">
      <c r="A4" s="90" t="s">
        <v>46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3" customFormat="1" ht="24" customHeight="1" x14ac:dyDescent="0.2">
      <c r="A5" s="90" t="s">
        <v>54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3" customFormat="1" ht="38.25" customHeight="1" x14ac:dyDescent="0.2">
      <c r="A6" s="89" t="s">
        <v>53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s="3" customFormat="1" ht="21" x14ac:dyDescent="0.2">
      <c r="A7" s="96" t="s">
        <v>16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s="3" customFormat="1" ht="18" customHeight="1" thickBot="1" x14ac:dyDescent="0.25">
      <c r="A8" s="96" t="s">
        <v>62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3" customFormat="1" ht="18" customHeight="1" thickTop="1" x14ac:dyDescent="0.2">
      <c r="A9" s="97" t="s">
        <v>36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</row>
    <row r="10" spans="1:13" ht="23.25" customHeight="1" x14ac:dyDescent="0.2">
      <c r="A10" s="100" t="s">
        <v>52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13" ht="18" customHeight="1" x14ac:dyDescent="0.2">
      <c r="A11" s="100" t="s">
        <v>71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1:13" ht="5.25" customHeight="1" x14ac:dyDescent="0.2">
      <c r="A12" s="4"/>
      <c r="B12" s="62"/>
      <c r="C12" s="62"/>
      <c r="D12" s="62"/>
      <c r="E12" s="62"/>
      <c r="F12" s="62"/>
      <c r="G12" s="62"/>
      <c r="H12" s="62"/>
      <c r="I12" s="62"/>
      <c r="J12" s="62"/>
      <c r="K12" s="63"/>
      <c r="L12" s="62"/>
      <c r="M12" s="5"/>
    </row>
    <row r="13" spans="1:13" ht="15.75" x14ac:dyDescent="0.2">
      <c r="A13" s="103" t="s">
        <v>63</v>
      </c>
      <c r="B13" s="104"/>
      <c r="C13" s="104"/>
      <c r="D13" s="104"/>
      <c r="E13" s="104"/>
      <c r="F13" s="56"/>
      <c r="G13" s="60"/>
      <c r="H13" s="58" t="s">
        <v>65</v>
      </c>
      <c r="I13" s="60"/>
      <c r="J13" s="6"/>
      <c r="K13" s="7"/>
      <c r="L13" s="8"/>
      <c r="M13" s="9" t="s">
        <v>39</v>
      </c>
    </row>
    <row r="14" spans="1:13" ht="15.75" x14ac:dyDescent="0.2">
      <c r="A14" s="105" t="s">
        <v>64</v>
      </c>
      <c r="B14" s="106"/>
      <c r="C14" s="106"/>
      <c r="D14" s="106"/>
      <c r="E14" s="106"/>
      <c r="F14" s="57"/>
      <c r="H14" s="59" t="s">
        <v>66</v>
      </c>
      <c r="I14" s="64"/>
      <c r="J14" s="10"/>
      <c r="K14" s="11"/>
      <c r="L14" s="64"/>
      <c r="M14" s="12" t="s">
        <v>67</v>
      </c>
    </row>
    <row r="15" spans="1:13" ht="15" x14ac:dyDescent="0.2">
      <c r="A15" s="107" t="s">
        <v>9</v>
      </c>
      <c r="B15" s="108"/>
      <c r="C15" s="108"/>
      <c r="D15" s="108"/>
      <c r="E15" s="108"/>
      <c r="F15" s="108"/>
      <c r="G15" s="108"/>
      <c r="H15" s="109"/>
      <c r="I15" s="110" t="s">
        <v>1</v>
      </c>
      <c r="J15" s="108"/>
      <c r="K15" s="108"/>
      <c r="L15" s="108"/>
      <c r="M15" s="111"/>
    </row>
    <row r="16" spans="1:13" ht="15" x14ac:dyDescent="0.2">
      <c r="A16" s="91" t="s">
        <v>17</v>
      </c>
      <c r="B16" s="92"/>
      <c r="C16" s="92"/>
      <c r="D16" s="92"/>
      <c r="E16" s="15"/>
      <c r="F16" s="14"/>
      <c r="G16" s="16"/>
      <c r="H16" s="16"/>
      <c r="I16" s="93" t="s">
        <v>68</v>
      </c>
      <c r="J16" s="94"/>
      <c r="K16" s="94"/>
      <c r="L16" s="94"/>
      <c r="M16" s="95"/>
    </row>
    <row r="17" spans="1:13" ht="15" x14ac:dyDescent="0.2">
      <c r="A17" s="91" t="s">
        <v>18</v>
      </c>
      <c r="B17" s="92"/>
      <c r="C17" s="92"/>
      <c r="D17" s="92"/>
      <c r="E17" s="15"/>
      <c r="F17" s="14"/>
      <c r="G17" s="20"/>
      <c r="H17" s="16" t="s">
        <v>87</v>
      </c>
      <c r="I17" s="93" t="s">
        <v>69</v>
      </c>
      <c r="J17" s="94"/>
      <c r="K17" s="94"/>
      <c r="L17" s="94"/>
      <c r="M17" s="95"/>
    </row>
    <row r="18" spans="1:13" ht="15" x14ac:dyDescent="0.2">
      <c r="A18" s="91" t="s">
        <v>19</v>
      </c>
      <c r="B18" s="92"/>
      <c r="C18" s="92"/>
      <c r="D18" s="92"/>
      <c r="E18" s="15"/>
      <c r="F18" s="14"/>
      <c r="G18" s="20"/>
      <c r="H18" s="16" t="s">
        <v>40</v>
      </c>
      <c r="I18" s="17" t="s">
        <v>35</v>
      </c>
      <c r="J18" s="13">
        <v>0.372</v>
      </c>
      <c r="K18" s="50"/>
      <c r="L18" s="49"/>
      <c r="M18" s="51" t="s">
        <v>70</v>
      </c>
    </row>
    <row r="19" spans="1:13" ht="16.5" thickBot="1" x14ac:dyDescent="0.25">
      <c r="A19" s="112" t="s">
        <v>15</v>
      </c>
      <c r="B19" s="113"/>
      <c r="C19" s="113"/>
      <c r="D19" s="113"/>
      <c r="E19" s="20"/>
      <c r="F19" s="20"/>
      <c r="H19" s="52" t="s">
        <v>41</v>
      </c>
      <c r="I19" s="64"/>
      <c r="J19" s="64"/>
      <c r="K19" s="18"/>
      <c r="L19" s="21"/>
      <c r="M19" s="22"/>
    </row>
    <row r="20" spans="1:13" ht="7.5" customHeight="1" thickTop="1" thickBot="1" x14ac:dyDescent="0.25">
      <c r="A20" s="23"/>
      <c r="B20" s="24"/>
      <c r="C20" s="24"/>
      <c r="D20" s="25"/>
      <c r="E20" s="25"/>
      <c r="F20" s="25"/>
      <c r="G20" s="25"/>
      <c r="H20" s="25"/>
      <c r="I20" s="25"/>
      <c r="J20" s="25"/>
      <c r="K20" s="26"/>
      <c r="L20" s="25"/>
      <c r="M20" s="27"/>
    </row>
    <row r="21" spans="1:13" s="28" customFormat="1" ht="21" customHeight="1" thickTop="1" x14ac:dyDescent="0.2">
      <c r="A21" s="114" t="s">
        <v>7</v>
      </c>
      <c r="B21" s="116" t="s">
        <v>12</v>
      </c>
      <c r="C21" s="116" t="s">
        <v>33</v>
      </c>
      <c r="D21" s="116" t="s">
        <v>2</v>
      </c>
      <c r="E21" s="116" t="s">
        <v>31</v>
      </c>
      <c r="F21" s="116" t="s">
        <v>8</v>
      </c>
      <c r="G21" s="130" t="s">
        <v>13</v>
      </c>
      <c r="H21" s="116" t="s">
        <v>48</v>
      </c>
      <c r="I21" s="133" t="s">
        <v>37</v>
      </c>
      <c r="J21" s="134"/>
      <c r="K21" s="135" t="s">
        <v>51</v>
      </c>
      <c r="L21" s="120" t="s">
        <v>38</v>
      </c>
      <c r="M21" s="122" t="s">
        <v>14</v>
      </c>
    </row>
    <row r="22" spans="1:13" s="28" customFormat="1" ht="22.5" customHeight="1" x14ac:dyDescent="0.2">
      <c r="A22" s="115"/>
      <c r="B22" s="117"/>
      <c r="C22" s="117"/>
      <c r="D22" s="117"/>
      <c r="E22" s="117"/>
      <c r="F22" s="117"/>
      <c r="G22" s="131"/>
      <c r="H22" s="132"/>
      <c r="I22" s="47" t="s">
        <v>49</v>
      </c>
      <c r="J22" s="47" t="s">
        <v>50</v>
      </c>
      <c r="K22" s="136"/>
      <c r="L22" s="121"/>
      <c r="M22" s="123"/>
    </row>
    <row r="23" spans="1:13" s="61" customFormat="1" ht="38.25" customHeight="1" x14ac:dyDescent="0.2">
      <c r="A23" s="74">
        <v>1</v>
      </c>
      <c r="B23" s="75">
        <v>74</v>
      </c>
      <c r="C23" s="76" t="s">
        <v>72</v>
      </c>
      <c r="D23" s="76" t="s">
        <v>73</v>
      </c>
      <c r="E23" s="76">
        <v>1998</v>
      </c>
      <c r="F23" s="76" t="s">
        <v>21</v>
      </c>
      <c r="G23" s="76" t="s">
        <v>42</v>
      </c>
      <c r="H23" s="76" t="s">
        <v>54</v>
      </c>
      <c r="I23" s="77"/>
      <c r="J23" s="77"/>
      <c r="K23" s="78"/>
      <c r="L23" s="79"/>
      <c r="M23" s="80"/>
    </row>
    <row r="24" spans="1:13" s="61" customFormat="1" ht="38.25" customHeight="1" x14ac:dyDescent="0.2">
      <c r="A24" s="74">
        <v>2</v>
      </c>
      <c r="B24" s="75">
        <v>155</v>
      </c>
      <c r="C24" s="76" t="s">
        <v>74</v>
      </c>
      <c r="D24" s="76" t="s">
        <v>75</v>
      </c>
      <c r="E24" s="76">
        <v>2001</v>
      </c>
      <c r="F24" s="76" t="s">
        <v>28</v>
      </c>
      <c r="G24" s="76" t="s">
        <v>55</v>
      </c>
      <c r="H24" s="76" t="s">
        <v>56</v>
      </c>
      <c r="I24" s="77"/>
      <c r="J24" s="77"/>
      <c r="K24" s="78"/>
      <c r="L24" s="79"/>
      <c r="M24" s="80"/>
    </row>
    <row r="25" spans="1:13" s="61" customFormat="1" ht="38.25" customHeight="1" x14ac:dyDescent="0.2">
      <c r="A25" s="74">
        <v>3</v>
      </c>
      <c r="B25" s="75">
        <v>977</v>
      </c>
      <c r="C25" s="76" t="s">
        <v>76</v>
      </c>
      <c r="D25" s="76" t="s">
        <v>77</v>
      </c>
      <c r="E25" s="76">
        <v>1996</v>
      </c>
      <c r="F25" s="76" t="s">
        <v>21</v>
      </c>
      <c r="G25" s="76" t="s">
        <v>34</v>
      </c>
      <c r="H25" s="76" t="s">
        <v>57</v>
      </c>
      <c r="I25" s="77"/>
      <c r="J25" s="77"/>
      <c r="K25" s="78"/>
      <c r="L25" s="79"/>
      <c r="M25" s="80"/>
    </row>
    <row r="26" spans="1:13" s="61" customFormat="1" ht="38.25" customHeight="1" x14ac:dyDescent="0.2">
      <c r="A26" s="74">
        <v>4</v>
      </c>
      <c r="B26" s="81">
        <v>777</v>
      </c>
      <c r="C26" s="81" t="s">
        <v>78</v>
      </c>
      <c r="D26" s="81" t="s">
        <v>79</v>
      </c>
      <c r="E26" s="81">
        <v>1999</v>
      </c>
      <c r="F26" s="81" t="s">
        <v>21</v>
      </c>
      <c r="G26" s="81" t="s">
        <v>34</v>
      </c>
      <c r="H26" s="76" t="s">
        <v>57</v>
      </c>
      <c r="I26" s="77"/>
      <c r="J26" s="77"/>
      <c r="K26" s="78"/>
      <c r="L26" s="79"/>
      <c r="M26" s="80"/>
    </row>
    <row r="27" spans="1:13" s="61" customFormat="1" ht="38.25" customHeight="1" x14ac:dyDescent="0.2">
      <c r="A27" s="74">
        <v>5</v>
      </c>
      <c r="B27" s="75">
        <v>163</v>
      </c>
      <c r="C27" s="76" t="s">
        <v>80</v>
      </c>
      <c r="D27" s="76" t="s">
        <v>81</v>
      </c>
      <c r="E27" s="76">
        <v>2000</v>
      </c>
      <c r="F27" s="76" t="s">
        <v>28</v>
      </c>
      <c r="G27" s="76" t="s">
        <v>34</v>
      </c>
      <c r="H27" s="76" t="s">
        <v>57</v>
      </c>
      <c r="I27" s="77"/>
      <c r="J27" s="77"/>
      <c r="K27" s="78"/>
      <c r="L27" s="79"/>
      <c r="M27" s="80"/>
    </row>
    <row r="28" spans="1:13" s="61" customFormat="1" ht="38.25" customHeight="1" x14ac:dyDescent="0.2">
      <c r="A28" s="74">
        <v>6</v>
      </c>
      <c r="B28" s="81">
        <v>130</v>
      </c>
      <c r="C28" s="81" t="s">
        <v>82</v>
      </c>
      <c r="D28" s="81" t="s">
        <v>83</v>
      </c>
      <c r="E28" s="81">
        <v>2002</v>
      </c>
      <c r="F28" s="81" t="s">
        <v>21</v>
      </c>
      <c r="G28" s="81" t="s">
        <v>42</v>
      </c>
      <c r="H28" s="76" t="s">
        <v>54</v>
      </c>
      <c r="I28" s="77"/>
      <c r="J28" s="77"/>
      <c r="K28" s="78"/>
      <c r="L28" s="79"/>
      <c r="M28" s="80"/>
    </row>
    <row r="29" spans="1:13" s="61" customFormat="1" ht="38.25" customHeight="1" thickBot="1" x14ac:dyDescent="0.25">
      <c r="A29" s="88">
        <v>7</v>
      </c>
      <c r="B29" s="82">
        <v>709</v>
      </c>
      <c r="C29" s="82">
        <v>10036100653</v>
      </c>
      <c r="D29" s="82" t="s">
        <v>84</v>
      </c>
      <c r="E29" s="82">
        <v>2001</v>
      </c>
      <c r="F29" s="82" t="s">
        <v>28</v>
      </c>
      <c r="G29" s="82" t="s">
        <v>86</v>
      </c>
      <c r="H29" s="83" t="s">
        <v>85</v>
      </c>
      <c r="I29" s="84"/>
      <c r="J29" s="84"/>
      <c r="K29" s="87"/>
      <c r="L29" s="85"/>
      <c r="M29" s="86"/>
    </row>
    <row r="30" spans="1:13" ht="7.5" customHeight="1" thickTop="1" thickBot="1" x14ac:dyDescent="0.25">
      <c r="A30" s="29"/>
      <c r="B30" s="30"/>
      <c r="C30" s="30"/>
      <c r="D30" s="31"/>
      <c r="E30" s="32"/>
      <c r="F30" s="33"/>
      <c r="G30" s="32"/>
      <c r="H30" s="32"/>
      <c r="I30" s="34"/>
      <c r="J30" s="34"/>
      <c r="K30" s="35"/>
      <c r="L30" s="34"/>
      <c r="M30" s="34"/>
    </row>
    <row r="31" spans="1:13" ht="15.75" thickTop="1" x14ac:dyDescent="0.2">
      <c r="A31" s="124" t="s">
        <v>5</v>
      </c>
      <c r="B31" s="125"/>
      <c r="C31" s="125"/>
      <c r="D31" s="125"/>
      <c r="E31" s="53"/>
      <c r="F31" s="53"/>
      <c r="G31" s="53"/>
      <c r="H31" s="53"/>
      <c r="I31" s="125" t="s">
        <v>6</v>
      </c>
      <c r="J31" s="125"/>
      <c r="K31" s="125"/>
      <c r="L31" s="125"/>
      <c r="M31" s="126"/>
    </row>
    <row r="32" spans="1:13" x14ac:dyDescent="0.2">
      <c r="A32" s="127" t="s">
        <v>59</v>
      </c>
      <c r="B32" s="128"/>
      <c r="C32" s="128"/>
      <c r="D32" s="129"/>
      <c r="E32" s="48"/>
      <c r="F32" s="48"/>
      <c r="G32" s="36"/>
      <c r="H32" s="60"/>
      <c r="I32" s="65" t="s">
        <v>29</v>
      </c>
      <c r="J32" s="37">
        <v>4</v>
      </c>
      <c r="L32" s="65" t="s">
        <v>27</v>
      </c>
      <c r="M32" s="1">
        <f>COUNTIF(F23:F29,"ЗМС")</f>
        <v>0</v>
      </c>
    </row>
    <row r="33" spans="1:13" x14ac:dyDescent="0.2">
      <c r="A33" s="127" t="s">
        <v>43</v>
      </c>
      <c r="B33" s="128"/>
      <c r="C33" s="128"/>
      <c r="D33" s="129"/>
      <c r="E33" s="72"/>
      <c r="F33" s="72"/>
      <c r="G33" s="39"/>
      <c r="H33" s="64"/>
      <c r="I33" s="65" t="s">
        <v>22</v>
      </c>
      <c r="J33" s="55">
        <f>J35+J36+J37+J38</f>
        <v>7</v>
      </c>
      <c r="L33" s="65" t="s">
        <v>20</v>
      </c>
      <c r="M33" s="1">
        <f>COUNTIF(F23:F29,"МСМК")</f>
        <v>0</v>
      </c>
    </row>
    <row r="34" spans="1:13" x14ac:dyDescent="0.2">
      <c r="A34" s="127" t="s">
        <v>58</v>
      </c>
      <c r="B34" s="128"/>
      <c r="C34" s="128"/>
      <c r="D34" s="129"/>
      <c r="E34" s="72"/>
      <c r="F34" s="72"/>
      <c r="G34" s="39"/>
      <c r="H34" s="64"/>
      <c r="I34" s="65" t="s">
        <v>23</v>
      </c>
      <c r="J34" s="37">
        <f>SUM(J35,J36,J37)</f>
        <v>7</v>
      </c>
      <c r="L34" s="65" t="s">
        <v>21</v>
      </c>
      <c r="M34" s="1">
        <f>COUNTIF(F23:F29,"МС")</f>
        <v>4</v>
      </c>
    </row>
    <row r="35" spans="1:13" x14ac:dyDescent="0.2">
      <c r="A35" s="127" t="s">
        <v>44</v>
      </c>
      <c r="B35" s="128"/>
      <c r="C35" s="128"/>
      <c r="D35" s="129"/>
      <c r="E35" s="72"/>
      <c r="F35" s="72"/>
      <c r="G35" s="39"/>
      <c r="H35" s="64"/>
      <c r="I35" s="65" t="s">
        <v>24</v>
      </c>
      <c r="J35" s="55">
        <f>COUNT(A23:A29)</f>
        <v>7</v>
      </c>
      <c r="L35" s="65" t="s">
        <v>28</v>
      </c>
      <c r="M35" s="1">
        <f>COUNTIF(F23:F29,"КМС")</f>
        <v>3</v>
      </c>
    </row>
    <row r="36" spans="1:13" x14ac:dyDescent="0.2">
      <c r="A36" s="66"/>
      <c r="B36" s="19"/>
      <c r="C36" s="67"/>
      <c r="D36" s="37"/>
      <c r="E36" s="72"/>
      <c r="F36" s="72"/>
      <c r="G36" s="39"/>
      <c r="H36" s="64"/>
      <c r="I36" s="65" t="s">
        <v>25</v>
      </c>
      <c r="J36" s="55">
        <f>COUNTIF(A23:A29,"НФ")</f>
        <v>0</v>
      </c>
      <c r="L36" s="65" t="s">
        <v>30</v>
      </c>
      <c r="M36" s="1">
        <f>COUNTIF(F23:F29,"1 СР")</f>
        <v>0</v>
      </c>
    </row>
    <row r="37" spans="1:13" x14ac:dyDescent="0.2">
      <c r="A37" s="54"/>
      <c r="B37" s="20"/>
      <c r="C37" s="20"/>
      <c r="D37" s="37"/>
      <c r="E37" s="72"/>
      <c r="F37" s="72"/>
      <c r="G37" s="39"/>
      <c r="H37" s="64"/>
      <c r="I37" s="65" t="s">
        <v>32</v>
      </c>
      <c r="J37" s="55">
        <f>COUNTIF(A23:A29,"ДСКВ")</f>
        <v>0</v>
      </c>
      <c r="L37" s="65" t="s">
        <v>61</v>
      </c>
      <c r="M37" s="1">
        <f>COUNTIF(F23:F29,"2 СР")</f>
        <v>0</v>
      </c>
    </row>
    <row r="38" spans="1:13" x14ac:dyDescent="0.2">
      <c r="A38" s="68"/>
      <c r="B38" s="19"/>
      <c r="C38" s="19"/>
      <c r="D38" s="37"/>
      <c r="E38" s="72"/>
      <c r="F38" s="72"/>
      <c r="G38" s="39"/>
      <c r="H38" s="64"/>
      <c r="I38" s="65" t="s">
        <v>26</v>
      </c>
      <c r="J38" s="55">
        <f>COUNTIF(A23:A29,"НС")</f>
        <v>0</v>
      </c>
      <c r="L38" s="65" t="s">
        <v>60</v>
      </c>
      <c r="M38" s="1">
        <f>COUNTIF(F23:F29,"3 СР")</f>
        <v>0</v>
      </c>
    </row>
    <row r="39" spans="1:13" ht="5.25" customHeight="1" x14ac:dyDescent="0.2">
      <c r="A39" s="41"/>
      <c r="B39" s="42"/>
      <c r="C39" s="42"/>
      <c r="D39" s="42"/>
      <c r="E39" s="42"/>
      <c r="F39" s="42"/>
      <c r="G39" s="20"/>
      <c r="H39" s="20"/>
      <c r="I39" s="43"/>
      <c r="J39" s="20"/>
      <c r="K39" s="44"/>
      <c r="L39" s="45"/>
      <c r="M39" s="40"/>
    </row>
    <row r="40" spans="1:13" ht="15.75" x14ac:dyDescent="0.2">
      <c r="A40" s="137" t="s">
        <v>3</v>
      </c>
      <c r="B40" s="118"/>
      <c r="C40" s="118"/>
      <c r="D40" s="118"/>
      <c r="E40" s="118" t="s">
        <v>11</v>
      </c>
      <c r="F40" s="118"/>
      <c r="G40" s="118"/>
      <c r="H40" s="70"/>
      <c r="I40" s="118" t="s">
        <v>4</v>
      </c>
      <c r="J40" s="118"/>
      <c r="K40" s="118" t="s">
        <v>45</v>
      </c>
      <c r="L40" s="118"/>
      <c r="M40" s="119"/>
    </row>
    <row r="41" spans="1:13" x14ac:dyDescent="0.2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  <c r="L41" s="143"/>
      <c r="M41" s="144"/>
    </row>
    <row r="42" spans="1:13" x14ac:dyDescent="0.2">
      <c r="A42" s="71"/>
      <c r="D42" s="72"/>
      <c r="E42" s="72"/>
      <c r="F42" s="72"/>
      <c r="G42" s="72"/>
      <c r="H42" s="72"/>
      <c r="I42" s="72"/>
      <c r="J42" s="72"/>
      <c r="K42" s="46"/>
      <c r="L42" s="72"/>
      <c r="M42" s="73"/>
    </row>
    <row r="43" spans="1:13" x14ac:dyDescent="0.2">
      <c r="A43" s="71"/>
      <c r="D43" s="72"/>
      <c r="E43" s="72"/>
      <c r="F43" s="72"/>
      <c r="G43" s="72"/>
      <c r="H43" s="72"/>
      <c r="I43" s="72"/>
      <c r="J43" s="72"/>
      <c r="K43" s="46"/>
      <c r="L43" s="72"/>
      <c r="M43" s="73"/>
    </row>
    <row r="44" spans="1:13" x14ac:dyDescent="0.2">
      <c r="A44" s="71"/>
      <c r="D44" s="72"/>
      <c r="E44" s="72"/>
      <c r="F44" s="72"/>
      <c r="G44" s="72"/>
      <c r="H44" s="72"/>
      <c r="I44" s="72"/>
      <c r="J44" s="72"/>
      <c r="K44" s="46"/>
      <c r="L44" s="72"/>
      <c r="M44" s="73"/>
    </row>
    <row r="45" spans="1:13" x14ac:dyDescent="0.2">
      <c r="A45" s="71"/>
      <c r="D45" s="72"/>
      <c r="E45" s="72"/>
      <c r="F45" s="72"/>
      <c r="G45" s="72"/>
      <c r="H45" s="72"/>
      <c r="I45" s="72"/>
      <c r="J45" s="72"/>
      <c r="K45" s="46"/>
      <c r="L45" s="72"/>
      <c r="M45" s="73"/>
    </row>
    <row r="46" spans="1:13" x14ac:dyDescent="0.2">
      <c r="A46" s="14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4"/>
    </row>
    <row r="47" spans="1:13" x14ac:dyDescent="0.2">
      <c r="A47" s="141"/>
      <c r="B47" s="142"/>
      <c r="C47" s="142"/>
      <c r="D47" s="142"/>
      <c r="E47" s="142"/>
      <c r="F47" s="142"/>
      <c r="G47" s="142"/>
      <c r="H47" s="142"/>
      <c r="I47" s="142"/>
      <c r="J47" s="142"/>
      <c r="K47" s="145"/>
      <c r="L47" s="145"/>
      <c r="M47" s="146"/>
    </row>
    <row r="48" spans="1:13" ht="16.5" thickBot="1" x14ac:dyDescent="0.25">
      <c r="A48" s="138"/>
      <c r="B48" s="139"/>
      <c r="C48" s="139"/>
      <c r="D48" s="139"/>
      <c r="E48" s="139" t="str">
        <f>H17</f>
        <v>БОЯРОВ В.В. (ВК, г. Саранск)</v>
      </c>
      <c r="F48" s="139"/>
      <c r="G48" s="139"/>
      <c r="H48" s="69"/>
      <c r="I48" s="139" t="str">
        <f>H18</f>
        <v>ГРИГОРЬЕВА Л.Ю. (ВК., Г. ПЕНЗА)</v>
      </c>
      <c r="J48" s="139"/>
      <c r="K48" s="139" t="str">
        <f>H19</f>
        <v>КОЧЕТКОВ Д.А. (ВК., Г. САРАНСК)</v>
      </c>
      <c r="L48" s="139"/>
      <c r="M48" s="140"/>
    </row>
    <row r="49" ht="13.5" thickTop="1" x14ac:dyDescent="0.2"/>
  </sheetData>
  <mergeCells count="53">
    <mergeCell ref="K48:M48"/>
    <mergeCell ref="A41:E41"/>
    <mergeCell ref="F41:M41"/>
    <mergeCell ref="A46:E46"/>
    <mergeCell ref="F46:M46"/>
    <mergeCell ref="A47:E47"/>
    <mergeCell ref="F47:M47"/>
    <mergeCell ref="E40:G40"/>
    <mergeCell ref="I40:J40"/>
    <mergeCell ref="A48:D48"/>
    <mergeCell ref="E48:G48"/>
    <mergeCell ref="I48:J48"/>
    <mergeCell ref="K40:M40"/>
    <mergeCell ref="L21:L22"/>
    <mergeCell ref="M21:M22"/>
    <mergeCell ref="A31:D31"/>
    <mergeCell ref="I31:M31"/>
    <mergeCell ref="A32:D32"/>
    <mergeCell ref="A33:D33"/>
    <mergeCell ref="E21:E22"/>
    <mergeCell ref="F21:F22"/>
    <mergeCell ref="G21:G22"/>
    <mergeCell ref="H21:H22"/>
    <mergeCell ref="I21:J21"/>
    <mergeCell ref="K21:K22"/>
    <mergeCell ref="A34:D34"/>
    <mergeCell ref="A35:D35"/>
    <mergeCell ref="A40:D40"/>
    <mergeCell ref="A18:D18"/>
    <mergeCell ref="A19:D19"/>
    <mergeCell ref="A21:A22"/>
    <mergeCell ref="B21:B22"/>
    <mergeCell ref="C21:C22"/>
    <mergeCell ref="D21:D22"/>
    <mergeCell ref="A17:D17"/>
    <mergeCell ref="I17:M17"/>
    <mergeCell ref="A7:M7"/>
    <mergeCell ref="A8:M8"/>
    <mergeCell ref="A9:M9"/>
    <mergeCell ref="A10:M10"/>
    <mergeCell ref="A11:M11"/>
    <mergeCell ref="A13:E13"/>
    <mergeCell ref="A14:E14"/>
    <mergeCell ref="A15:H15"/>
    <mergeCell ref="I15:M15"/>
    <mergeCell ref="A16:D16"/>
    <mergeCell ref="I16:M16"/>
    <mergeCell ref="A6:M6"/>
    <mergeCell ref="A1:M1"/>
    <mergeCell ref="A2:M2"/>
    <mergeCell ref="A3:M3"/>
    <mergeCell ref="A4:M4"/>
    <mergeCell ref="A5:M5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24.04 КР-3 этап жен Классик</vt:lpstr>
      <vt:lpstr>' 24.04 КР-3 этап жен Классик'!Заголовки_для_печати</vt:lpstr>
      <vt:lpstr>' 24.04 КР-3 этап жен Классик'!Область_печати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2021-04-09T14:07:20Z</cp:lastPrinted>
  <dcterms:created xsi:type="dcterms:W3CDTF">1996-10-08T23:32:33Z</dcterms:created>
  <dcterms:modified xsi:type="dcterms:W3CDTF">2021-04-29T16:33:35Z</dcterms:modified>
</cp:coreProperties>
</file>