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-105" yWindow="-105" windowWidth="20730" windowHeight="11760" tabRatio="789"/>
  </bookViews>
  <sheets>
    <sheet name="парная гонка" sheetId="102" r:id="rId1"/>
  </sheets>
  <definedNames>
    <definedName name="_xlnm.Print_Titles" localSheetId="0">'парная гонка'!$21:$22</definedName>
    <definedName name="_xlnm.Print_Area" localSheetId="0">'парная гонка'!$A$1:$L$102</definedName>
  </definedNames>
  <calcPr calcId="152511" refMode="R1C1"/>
</workbook>
</file>

<file path=xl/calcChain.xml><?xml version="1.0" encoding="utf-8"?>
<calcChain xmlns="http://schemas.openxmlformats.org/spreadsheetml/2006/main">
  <c r="J81" i="102" l="1"/>
  <c r="I81" i="102"/>
  <c r="J79" i="102"/>
  <c r="I79" i="102"/>
  <c r="J77" i="102"/>
  <c r="I77" i="102"/>
  <c r="J75" i="102"/>
  <c r="I75" i="102"/>
  <c r="J73" i="102"/>
  <c r="I73" i="102"/>
  <c r="L90" i="102" l="1"/>
  <c r="L92" i="102"/>
  <c r="L91" i="102"/>
  <c r="J23" i="102"/>
  <c r="A84" i="102"/>
  <c r="A82" i="102"/>
  <c r="A80" i="102"/>
  <c r="A78" i="102"/>
  <c r="A76" i="102"/>
  <c r="A74" i="102"/>
  <c r="A72" i="102"/>
  <c r="H70" i="102"/>
  <c r="G70" i="102"/>
  <c r="H68" i="102"/>
  <c r="G68" i="102"/>
  <c r="H66" i="102"/>
  <c r="G66" i="102"/>
  <c r="H64" i="102"/>
  <c r="G64" i="102"/>
  <c r="H62" i="102"/>
  <c r="G62" i="102"/>
  <c r="H60" i="102"/>
  <c r="G60" i="102"/>
  <c r="H58" i="102"/>
  <c r="G58" i="102"/>
  <c r="H56" i="102"/>
  <c r="G56" i="102"/>
  <c r="H54" i="102"/>
  <c r="G54" i="102"/>
  <c r="H52" i="102"/>
  <c r="G52" i="102"/>
  <c r="H50" i="102"/>
  <c r="G50" i="102"/>
  <c r="H48" i="102"/>
  <c r="G48" i="102"/>
  <c r="H46" i="102"/>
  <c r="G46" i="102"/>
  <c r="H44" i="102"/>
  <c r="G44" i="102"/>
  <c r="H42" i="102"/>
  <c r="G42" i="102"/>
  <c r="H40" i="102"/>
  <c r="G40" i="102"/>
  <c r="H38" i="102"/>
  <c r="G38" i="102"/>
  <c r="H36" i="102"/>
  <c r="G36" i="102"/>
  <c r="H34" i="102"/>
  <c r="G34" i="102"/>
  <c r="H32" i="102"/>
  <c r="G32" i="102"/>
  <c r="H30" i="102"/>
  <c r="G30" i="102"/>
  <c r="H28" i="102"/>
  <c r="G28" i="102"/>
  <c r="H26" i="102"/>
  <c r="G26" i="102"/>
  <c r="J24" i="102"/>
  <c r="I24" i="102"/>
  <c r="H24" i="102"/>
  <c r="G24" i="102"/>
  <c r="A70" i="102" l="1"/>
  <c r="A68" i="102"/>
  <c r="A66" i="102"/>
  <c r="A64" i="102"/>
  <c r="A62" i="102"/>
  <c r="A60" i="102"/>
  <c r="A58" i="102"/>
  <c r="A56" i="102"/>
  <c r="A54" i="102"/>
  <c r="A52" i="102"/>
  <c r="A50" i="102"/>
  <c r="A48" i="102"/>
  <c r="A46" i="102"/>
  <c r="A44" i="102"/>
  <c r="A42" i="102"/>
  <c r="A40" i="102"/>
  <c r="A38" i="102"/>
  <c r="A36" i="102"/>
  <c r="A34" i="102"/>
  <c r="A32" i="102"/>
  <c r="A30" i="102"/>
  <c r="A28" i="102"/>
  <c r="A26" i="102"/>
  <c r="A24" i="102"/>
  <c r="J71" i="102" l="1"/>
  <c r="I71" i="102"/>
  <c r="J69" i="102"/>
  <c r="J70" i="102" s="1"/>
  <c r="I69" i="102"/>
  <c r="I70" i="102" s="1"/>
  <c r="J67" i="102"/>
  <c r="J68" i="102" s="1"/>
  <c r="I67" i="102"/>
  <c r="I68" i="102" s="1"/>
  <c r="J65" i="102"/>
  <c r="J66" i="102" s="1"/>
  <c r="I65" i="102"/>
  <c r="I66" i="102" s="1"/>
  <c r="J63" i="102"/>
  <c r="J64" i="102" s="1"/>
  <c r="I63" i="102"/>
  <c r="I64" i="102" s="1"/>
  <c r="J61" i="102"/>
  <c r="J62" i="102" s="1"/>
  <c r="I61" i="102"/>
  <c r="I62" i="102" s="1"/>
  <c r="J59" i="102"/>
  <c r="J60" i="102" s="1"/>
  <c r="I59" i="102"/>
  <c r="I60" i="102" s="1"/>
  <c r="J57" i="102"/>
  <c r="J58" i="102" s="1"/>
  <c r="I57" i="102"/>
  <c r="I58" i="102" s="1"/>
  <c r="L93" i="102" l="1"/>
  <c r="L89" i="102"/>
  <c r="L88" i="102"/>
  <c r="K102" i="102" l="1"/>
  <c r="J55" i="102"/>
  <c r="J56" i="102" s="1"/>
  <c r="I55" i="102"/>
  <c r="I56" i="102" s="1"/>
  <c r="J53" i="102"/>
  <c r="J54" i="102" s="1"/>
  <c r="I53" i="102"/>
  <c r="I54" i="102" s="1"/>
  <c r="J51" i="102"/>
  <c r="J52" i="102" s="1"/>
  <c r="I51" i="102"/>
  <c r="I52" i="102" s="1"/>
  <c r="J49" i="102"/>
  <c r="J50" i="102" s="1"/>
  <c r="I49" i="102"/>
  <c r="I50" i="102" s="1"/>
  <c r="J47" i="102"/>
  <c r="J48" i="102" s="1"/>
  <c r="I47" i="102"/>
  <c r="I48" i="102" s="1"/>
  <c r="J45" i="102"/>
  <c r="J46" i="102" s="1"/>
  <c r="I45" i="102"/>
  <c r="I46" i="102" s="1"/>
  <c r="J43" i="102"/>
  <c r="J44" i="102" s="1"/>
  <c r="I43" i="102"/>
  <c r="I44" i="102" s="1"/>
  <c r="J41" i="102"/>
  <c r="J42" i="102" s="1"/>
  <c r="I41" i="102"/>
  <c r="I42" i="102" s="1"/>
  <c r="J39" i="102"/>
  <c r="J40" i="102" s="1"/>
  <c r="I39" i="102"/>
  <c r="I40" i="102" s="1"/>
  <c r="J37" i="102"/>
  <c r="J38" i="102" s="1"/>
  <c r="I37" i="102"/>
  <c r="I38" i="102" s="1"/>
  <c r="J35" i="102"/>
  <c r="J36" i="102" s="1"/>
  <c r="I35" i="102"/>
  <c r="I36" i="102" s="1"/>
  <c r="I31" i="102" l="1"/>
  <c r="I32" i="102" s="1"/>
  <c r="I33" i="102"/>
  <c r="I34" i="102" s="1"/>
  <c r="J33" i="102"/>
  <c r="J34" i="102" s="1"/>
  <c r="H102" i="102" l="1"/>
  <c r="E102" i="102"/>
  <c r="I25" i="102" l="1"/>
  <c r="I26" i="102" s="1"/>
  <c r="J25" i="102"/>
  <c r="J26" i="102" s="1"/>
  <c r="L87" i="102" l="1"/>
  <c r="J31" i="102"/>
  <c r="J32" i="102" s="1"/>
  <c r="J29" i="102"/>
  <c r="J30" i="102" s="1"/>
  <c r="I29" i="102"/>
  <c r="I30" i="102" s="1"/>
  <c r="I27" i="102"/>
  <c r="I28" i="102" s="1"/>
  <c r="J27" i="102"/>
  <c r="J28" i="102" s="1"/>
</calcChain>
</file>

<file path=xl/sharedStrings.xml><?xml version="1.0" encoding="utf-8"?>
<sst xmlns="http://schemas.openxmlformats.org/spreadsheetml/2006/main" count="292" uniqueCount="199">
  <si>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</si>
  <si>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</si>
  <si>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</si>
  <si>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</si>
  <si>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</si>
  <si>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</si>
  <si>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</si>
  <si>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</si>
  <si>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</si>
  <si>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ГЛАВНЫЙ СУДЬЯ</t>
  </si>
  <si>
    <t>НОМЕР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</si>
  <si>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</si>
  <si>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</si>
  <si>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</si>
  <si>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</si>
  <si>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</si>
  <si>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</si>
  <si>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</si>
  <si>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</si>
  <si>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</si>
  <si>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</si>
  <si>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</si>
  <si>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</si>
  <si>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ЗМС</t>
  </si>
  <si>
    <t>КМС</t>
  </si>
  <si>
    <t>Субъектов РФ</t>
  </si>
  <si>
    <t>ДАТА РОЖД.</t>
  </si>
  <si>
    <t>UCI ID</t>
  </si>
  <si>
    <t>1 СР</t>
  </si>
  <si>
    <t>Заявлено команд</t>
  </si>
  <si>
    <t>Стартовало команд</t>
  </si>
  <si>
    <t>Финишировало команд</t>
  </si>
  <si>
    <t>Н. финишировало команд</t>
  </si>
  <si>
    <t>Дисквалифицировано команд</t>
  </si>
  <si>
    <t>Н. стартовало команд</t>
  </si>
  <si>
    <t/>
  </si>
  <si>
    <t>СТАТИСТИКА ГОНКИ</t>
  </si>
  <si>
    <t>ДИСТАНЦИЯ: ДЛИНА КРУГА/КРУГОВ</t>
  </si>
  <si>
    <t>ТЕРРИТОРИАЛЬНАЯ ПРИНАДЛЕЖНОСТЬ</t>
  </si>
  <si>
    <t>2 СР</t>
  </si>
  <si>
    <t>3 СР</t>
  </si>
  <si>
    <t>Лимит времени</t>
  </si>
  <si>
    <t xml:space="preserve">МАКСИМАЛЬНЫЙ ПЕРЕПАД (HD) (м): </t>
  </si>
  <si>
    <t xml:space="preserve">СУММА ПОЛОЖИТЕЛЬНЫХ ПЕРЕПАДОВ ВЫСОТЫ НА ДИСТАНЦИИ (ТС) (м): </t>
  </si>
  <si>
    <t>СУДЬЯ НА ФИНИШЕ</t>
  </si>
  <si>
    <t>Министерство спорта Российской Федерации</t>
  </si>
  <si>
    <t>Федерация велосипедного спорта России</t>
  </si>
  <si>
    <t>Самарская область</t>
  </si>
  <si>
    <t>Ростовская область</t>
  </si>
  <si>
    <t>Санкт-Петербург</t>
  </si>
  <si>
    <t>ПЕРВЕНСТВО РОССИИ</t>
  </si>
  <si>
    <t>шоссе - парная гонка 25 км</t>
  </si>
  <si>
    <t>№ ВРВС: 0080681811Я</t>
  </si>
  <si>
    <t>25 км /1</t>
  </si>
  <si>
    <t>Краснодарский край</t>
  </si>
  <si>
    <t>Челябинская область</t>
  </si>
  <si>
    <t>Республика Татарстан</t>
  </si>
  <si>
    <t>Москва</t>
  </si>
  <si>
    <t>№ ЕКП 2022: 5067</t>
  </si>
  <si>
    <t>МЕСТО ПРОВЕДЕНИЯ: г. Ростов-на-Дону</t>
  </si>
  <si>
    <t>ДАТА ПРОВЕДЕНИЯ: 08 сентября 2022 года</t>
  </si>
  <si>
    <t xml:space="preserve">НАЧАЛО ГОНКИ: 11ч 00м </t>
  </si>
  <si>
    <t>ОКОНЧАНИЕ ГОНКИ:</t>
  </si>
  <si>
    <t>Министерство спорта Ростовской области</t>
  </si>
  <si>
    <t>Федерация велосипедного спорта Ростовской области</t>
  </si>
  <si>
    <t>Юноши 15-16 лет</t>
  </si>
  <si>
    <t>БУГОЛЬЦЕВ В.Н. (ВК, г. Ростов-на-Дону)</t>
  </si>
  <si>
    <t>АНДРИАНОВА Е.Ю. (1К, г. Ростов-на-Дону)</t>
  </si>
  <si>
    <t>ДАНИЛОВА Р.Г. (1К, г. Ростов-на-Дону)</t>
  </si>
  <si>
    <t>НАЗВАНИЕ ТРАССЫ / РЕГ. НОМЕР: Ростов-Азов (новое направление)</t>
  </si>
  <si>
    <t>Свиловский Данил</t>
  </si>
  <si>
    <t>18.03.2008</t>
  </si>
  <si>
    <t>Просандеев Ярослав</t>
  </si>
  <si>
    <t>10.03.2007</t>
  </si>
  <si>
    <t>Бортник Иван</t>
  </si>
  <si>
    <t>05.09.2007</t>
  </si>
  <si>
    <t>Сапронов Петр</t>
  </si>
  <si>
    <t>06.07.2006</t>
  </si>
  <si>
    <t>Токарев Матвей</t>
  </si>
  <si>
    <t>21.04.2006</t>
  </si>
  <si>
    <t>Гречишкин Вадим</t>
  </si>
  <si>
    <t>11.07.2007</t>
  </si>
  <si>
    <t>Никонов Александр</t>
  </si>
  <si>
    <t>07.06.2006</t>
  </si>
  <si>
    <t>Попов Максим</t>
  </si>
  <si>
    <t>18.02.2006</t>
  </si>
  <si>
    <t>Зиманов Олег</t>
  </si>
  <si>
    <t>23.01.2006</t>
  </si>
  <si>
    <t>Республика Башкортостан</t>
  </si>
  <si>
    <t>Усманов Линар</t>
  </si>
  <si>
    <t>14.06.2006</t>
  </si>
  <si>
    <t>Блохин Кирилл</t>
  </si>
  <si>
    <t>09.06.2008</t>
  </si>
  <si>
    <t>Демирчян Артак</t>
  </si>
  <si>
    <t>09.06.2007</t>
  </si>
  <si>
    <t>Свиловский Денис</t>
  </si>
  <si>
    <t>Азиза Али</t>
  </si>
  <si>
    <t>21.09.2007</t>
  </si>
  <si>
    <t>Яковлев Матвей</t>
  </si>
  <si>
    <t>22.01.2008</t>
  </si>
  <si>
    <t>Новолодский Ростислав</t>
  </si>
  <si>
    <t>18.05.2008</t>
  </si>
  <si>
    <t>Керницкий Максим</t>
  </si>
  <si>
    <t>29.06.2006</t>
  </si>
  <si>
    <t>Гончаров Александр</t>
  </si>
  <si>
    <t>13.05.2007</t>
  </si>
  <si>
    <t>Сергеев Егор</t>
  </si>
  <si>
    <t>03.06.2006</t>
  </si>
  <si>
    <t>Старостин Никита</t>
  </si>
  <si>
    <t>17.06.2007</t>
  </si>
  <si>
    <t>Попов Марк</t>
  </si>
  <si>
    <t>17.05.2007</t>
  </si>
  <si>
    <t>Павловский Дмитрий</t>
  </si>
  <si>
    <t>22.09.2007</t>
  </si>
  <si>
    <t>Чучва Егор</t>
  </si>
  <si>
    <t>10.10.2006</t>
  </si>
  <si>
    <t>Косарев Сергей</t>
  </si>
  <si>
    <t>08.06.2006</t>
  </si>
  <si>
    <t>Суятин Мирослав</t>
  </si>
  <si>
    <t>09.01.2006</t>
  </si>
  <si>
    <t>Тульская область</t>
  </si>
  <si>
    <t>Гербут Дмитрий</t>
  </si>
  <si>
    <t>16.11.2007</t>
  </si>
  <si>
    <t>Сибагатуллин Аяз</t>
  </si>
  <si>
    <t>07.01.2007</t>
  </si>
  <si>
    <t>Хабипов Дамир</t>
  </si>
  <si>
    <t>22.06.2006</t>
  </si>
  <si>
    <t>Леусенко Виталий</t>
  </si>
  <si>
    <t>06.03.2007</t>
  </si>
  <si>
    <t>Гусаков Максим</t>
  </si>
  <si>
    <t>Золотарев Александр</t>
  </si>
  <si>
    <t>30.08.2006</t>
  </si>
  <si>
    <t>Катаев Никита</t>
  </si>
  <si>
    <t>16.01.2007</t>
  </si>
  <si>
    <t>Дорогинин Игнат</t>
  </si>
  <si>
    <t>22.02.2007</t>
  </si>
  <si>
    <t>Мыцов Данила</t>
  </si>
  <si>
    <t>14.07.2006</t>
  </si>
  <si>
    <t>Жариков Максим</t>
  </si>
  <si>
    <t>28.05.2007</t>
  </si>
  <si>
    <t>Марченко Семен</t>
  </si>
  <si>
    <t>16.07.2007</t>
  </si>
  <si>
    <t>Вершинин Валерий</t>
  </si>
  <si>
    <t>06.11.2006</t>
  </si>
  <si>
    <t>Сорочайкин Назар</t>
  </si>
  <si>
    <t>17.10.2007</t>
  </si>
  <si>
    <t>Дранишников Арсений</t>
  </si>
  <si>
    <t>02.01.2007</t>
  </si>
  <si>
    <t>Мамулин Дмитрий</t>
  </si>
  <si>
    <t>01.02.2006</t>
  </si>
  <si>
    <t>Минибаев Айнур</t>
  </si>
  <si>
    <t>07.05.2007</t>
  </si>
  <si>
    <t>Чепайкин Илья</t>
  </si>
  <si>
    <t>08.03.2007</t>
  </si>
  <si>
    <t>Маликов Данил</t>
  </si>
  <si>
    <t>03.03.2006</t>
  </si>
  <si>
    <t>Базаров Ярослав</t>
  </si>
  <si>
    <t>20.01.2006</t>
  </si>
  <si>
    <t>Сидоров Григорий</t>
  </si>
  <si>
    <t>27.06.2007</t>
  </si>
  <si>
    <t>Быков Антон</t>
  </si>
  <si>
    <t>11.08.2006</t>
  </si>
  <si>
    <t>Плетнев Георгий</t>
  </si>
  <si>
    <t>08.06.2007</t>
  </si>
  <si>
    <t>Власов Александр</t>
  </si>
  <si>
    <t>04.04.2007</t>
  </si>
  <si>
    <t>Елфимов Илья</t>
  </si>
  <si>
    <t>16.07.2006</t>
  </si>
  <si>
    <t>Кондратов Андрей</t>
  </si>
  <si>
    <t>16.04.2007</t>
  </si>
  <si>
    <t>Земляной Денис</t>
  </si>
  <si>
    <t>02.01.2006</t>
  </si>
  <si>
    <t>Нестеров Дмитрий</t>
  </si>
  <si>
    <t>09.04.2007</t>
  </si>
  <si>
    <t>Охрименко Роман</t>
  </si>
  <si>
    <t>06.05.2007</t>
  </si>
  <si>
    <t>Белов Даниил</t>
  </si>
  <si>
    <t>10.04.2007</t>
  </si>
  <si>
    <t>Редькин Александр</t>
  </si>
  <si>
    <t>03.05.2007</t>
  </si>
  <si>
    <t>Романов Данил</t>
  </si>
  <si>
    <t>28.01.2007</t>
  </si>
  <si>
    <t>Шведков Никита</t>
  </si>
  <si>
    <t>07.07.2006</t>
  </si>
  <si>
    <t>Воробьев Дмитрий</t>
  </si>
  <si>
    <t>15.12.2006</t>
  </si>
  <si>
    <t>Пестерев Владимир</t>
  </si>
  <si>
    <t>19.12.2007</t>
  </si>
  <si>
    <t>Михалкни Илья</t>
  </si>
  <si>
    <t>15.02.2007</t>
  </si>
  <si>
    <t>Аверин Алексей</t>
  </si>
  <si>
    <t>09.03.2006</t>
  </si>
  <si>
    <t>Саргсян Адам</t>
  </si>
  <si>
    <t>19.08.2007</t>
  </si>
  <si>
    <t>Температура:</t>
  </si>
  <si>
    <t>Влажность:</t>
  </si>
  <si>
    <t>Осадки:</t>
  </si>
  <si>
    <t>Ветер:</t>
  </si>
  <si>
    <t>НФ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</si>
</sst>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:mm:ss.00"/>
  </numFmts>
  <fonts count="22" x14ac:knownFonts="1">
    <font>
      <sz val="10"/>
      <name val="Arial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</cellStyleXfs>
  <cellXfs count="178">
    <xf numFmtId="0" fontId="0" fillId="0" borderId="0" xfId="0"/>
    <xf numFmtId="0" fontId="8" fillId="0" borderId="0" xfId="7" applyFont="1" applyAlignment="1">
      <alignment vertical="center" wrapText="1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14" fontId="11" fillId="0" borderId="1" xfId="2" applyNumberFormat="1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14" fontId="11" fillId="0" borderId="3" xfId="2" applyNumberFormat="1" applyFont="1" applyBorder="1" applyAlignment="1">
      <alignment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3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horizontal="right" vertical="center"/>
    </xf>
    <xf numFmtId="0" fontId="14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vertical="center"/>
    </xf>
    <xf numFmtId="0" fontId="9" fillId="0" borderId="7" xfId="2" applyFont="1" applyBorder="1" applyAlignment="1">
      <alignment horizontal="center" vertical="center"/>
    </xf>
    <xf numFmtId="0" fontId="9" fillId="0" borderId="7" xfId="2" applyFont="1" applyBorder="1" applyAlignment="1">
      <alignment vertical="center"/>
    </xf>
    <xf numFmtId="14" fontId="9" fillId="0" borderId="7" xfId="2" applyNumberFormat="1" applyFont="1" applyBorder="1" applyAlignment="1">
      <alignment vertical="center"/>
    </xf>
    <xf numFmtId="0" fontId="9" fillId="0" borderId="8" xfId="2" applyFont="1" applyBorder="1" applyAlignment="1">
      <alignment vertical="center"/>
    </xf>
    <xf numFmtId="0" fontId="15" fillId="0" borderId="0" xfId="2" applyFont="1" applyAlignment="1">
      <alignment vertical="center"/>
    </xf>
    <xf numFmtId="14" fontId="9" fillId="0" borderId="0" xfId="2" applyNumberFormat="1" applyFont="1" applyAlignment="1">
      <alignment vertical="center"/>
    </xf>
    <xf numFmtId="164" fontId="14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/>
    </xf>
    <xf numFmtId="165" fontId="13" fillId="0" borderId="1" xfId="2" applyNumberFormat="1" applyFont="1" applyBorder="1" applyAlignment="1">
      <alignment horizontal="center" vertical="center"/>
    </xf>
    <xf numFmtId="2" fontId="11" fillId="0" borderId="1" xfId="2" applyNumberFormat="1" applyFont="1" applyBorder="1" applyAlignment="1">
      <alignment vertical="center"/>
    </xf>
    <xf numFmtId="165" fontId="13" fillId="0" borderId="3" xfId="2" applyNumberFormat="1" applyFont="1" applyBorder="1" applyAlignment="1">
      <alignment horizontal="center" vertical="center"/>
    </xf>
    <xf numFmtId="2" fontId="11" fillId="0" borderId="3" xfId="2" applyNumberFormat="1" applyFont="1" applyBorder="1" applyAlignment="1">
      <alignment vertical="center"/>
    </xf>
    <xf numFmtId="0" fontId="13" fillId="0" borderId="9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14" fontId="11" fillId="0" borderId="5" xfId="2" applyNumberFormat="1" applyFont="1" applyBorder="1" applyAlignment="1">
      <alignment horizontal="right" vertical="center"/>
    </xf>
    <xf numFmtId="0" fontId="9" fillId="0" borderId="5" xfId="2" applyFont="1" applyBorder="1" applyAlignment="1">
      <alignment vertical="center"/>
    </xf>
    <xf numFmtId="165" fontId="17" fillId="0" borderId="7" xfId="2" applyNumberFormat="1" applyFont="1" applyBorder="1" applyAlignment="1">
      <alignment vertical="center"/>
    </xf>
    <xf numFmtId="2" fontId="9" fillId="0" borderId="7" xfId="2" applyNumberFormat="1" applyFont="1" applyBorder="1" applyAlignment="1">
      <alignment vertic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justify"/>
    </xf>
    <xf numFmtId="14" fontId="14" fillId="0" borderId="0" xfId="2" applyNumberFormat="1" applyFont="1" applyAlignment="1">
      <alignment horizontal="center" vertical="center" wrapText="1"/>
    </xf>
    <xf numFmtId="165" fontId="12" fillId="0" borderId="0" xfId="2" applyNumberFormat="1" applyFont="1" applyAlignment="1">
      <alignment vertical="center" wrapText="1"/>
    </xf>
    <xf numFmtId="0" fontId="14" fillId="0" borderId="0" xfId="2" applyFont="1" applyAlignment="1">
      <alignment vertical="center" wrapText="1"/>
    </xf>
    <xf numFmtId="2" fontId="14" fillId="0" borderId="0" xfId="2" applyNumberFormat="1" applyFont="1" applyAlignment="1">
      <alignment vertical="center" wrapText="1"/>
    </xf>
    <xf numFmtId="0" fontId="9" fillId="0" borderId="10" xfId="2" applyFont="1" applyBorder="1" applyAlignment="1">
      <alignment horizontal="left" vertical="center"/>
    </xf>
    <xf numFmtId="0" fontId="9" fillId="0" borderId="1" xfId="2" applyFont="1" applyBorder="1" applyAlignment="1">
      <alignment vertical="center"/>
    </xf>
    <xf numFmtId="2" fontId="9" fillId="0" borderId="11" xfId="2" applyNumberFormat="1" applyFont="1" applyBorder="1" applyAlignment="1">
      <alignment vertical="center"/>
    </xf>
    <xf numFmtId="2" fontId="9" fillId="0" borderId="10" xfId="2" applyNumberFormat="1" applyFont="1" applyBorder="1" applyAlignment="1">
      <alignment vertical="center"/>
    </xf>
    <xf numFmtId="49" fontId="9" fillId="0" borderId="10" xfId="2" applyNumberFormat="1" applyFont="1" applyBorder="1" applyAlignment="1">
      <alignment horizontal="left" vertical="center"/>
    </xf>
    <xf numFmtId="165" fontId="17" fillId="0" borderId="0" xfId="2" applyNumberFormat="1" applyFont="1" applyAlignment="1">
      <alignment vertical="center"/>
    </xf>
    <xf numFmtId="2" fontId="9" fillId="0" borderId="12" xfId="2" applyNumberFormat="1" applyFont="1" applyBorder="1" applyAlignment="1">
      <alignment vertical="center"/>
    </xf>
    <xf numFmtId="0" fontId="9" fillId="0" borderId="3" xfId="2" applyFont="1" applyBorder="1" applyAlignment="1">
      <alignment vertical="center"/>
    </xf>
    <xf numFmtId="49" fontId="9" fillId="0" borderId="3" xfId="2" applyNumberFormat="1" applyFont="1" applyBorder="1" applyAlignment="1">
      <alignment vertical="center"/>
    </xf>
    <xf numFmtId="2" fontId="9" fillId="0" borderId="13" xfId="2" applyNumberFormat="1" applyFont="1" applyBorder="1" applyAlignment="1">
      <alignment vertical="center"/>
    </xf>
    <xf numFmtId="0" fontId="9" fillId="0" borderId="14" xfId="2" applyFont="1" applyBorder="1" applyAlignment="1">
      <alignment vertical="center"/>
    </xf>
    <xf numFmtId="2" fontId="9" fillId="0" borderId="0" xfId="2" applyNumberFormat="1" applyFont="1" applyAlignment="1">
      <alignment vertical="center"/>
    </xf>
    <xf numFmtId="0" fontId="9" fillId="0" borderId="15" xfId="2" applyFont="1" applyBorder="1" applyAlignment="1">
      <alignment vertical="center"/>
    </xf>
    <xf numFmtId="0" fontId="9" fillId="0" borderId="14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2" xfId="2" applyFont="1" applyBorder="1" applyAlignment="1">
      <alignment vertical="center"/>
    </xf>
    <xf numFmtId="0" fontId="15" fillId="0" borderId="0" xfId="2" applyFont="1" applyAlignment="1">
      <alignment horizontal="right" vertical="center"/>
    </xf>
    <xf numFmtId="14" fontId="9" fillId="0" borderId="5" xfId="2" applyNumberFormat="1" applyFont="1" applyBorder="1" applyAlignment="1">
      <alignment vertical="center"/>
    </xf>
    <xf numFmtId="0" fontId="9" fillId="0" borderId="16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/>
    </xf>
    <xf numFmtId="0" fontId="15" fillId="0" borderId="18" xfId="2" applyFont="1" applyBorder="1" applyAlignment="1">
      <alignment horizontal="right" vertical="center"/>
    </xf>
    <xf numFmtId="49" fontId="9" fillId="0" borderId="18" xfId="2" applyNumberFormat="1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165" fontId="15" fillId="0" borderId="10" xfId="2" applyNumberFormat="1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9" fillId="0" borderId="20" xfId="2" applyFont="1" applyBorder="1" applyAlignment="1">
      <alignment vertical="center"/>
    </xf>
    <xf numFmtId="0" fontId="9" fillId="0" borderId="16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left" vertical="center" wrapText="1"/>
    </xf>
    <xf numFmtId="14" fontId="9" fillId="0" borderId="16" xfId="2" applyNumberFormat="1" applyFont="1" applyBorder="1" applyAlignment="1">
      <alignment horizontal="center" vertical="center"/>
    </xf>
    <xf numFmtId="164" fontId="9" fillId="0" borderId="16" xfId="2" applyNumberFormat="1" applyFont="1" applyBorder="1" applyAlignment="1">
      <alignment horizontal="center" vertical="center" wrapText="1"/>
    </xf>
    <xf numFmtId="0" fontId="9" fillId="0" borderId="17" xfId="2" applyFont="1" applyBorder="1" applyAlignment="1">
      <alignment horizontal="left" vertical="center" wrapText="1"/>
    </xf>
    <xf numFmtId="14" fontId="9" fillId="0" borderId="17" xfId="2" applyNumberFormat="1" applyFont="1" applyBorder="1" applyAlignment="1">
      <alignment horizontal="center" vertical="center"/>
    </xf>
    <xf numFmtId="2" fontId="9" fillId="0" borderId="16" xfId="0" applyNumberFormat="1" applyFont="1" applyBorder="1" applyAlignment="1">
      <alignment horizontal="center" vertical="center"/>
    </xf>
    <xf numFmtId="0" fontId="9" fillId="0" borderId="11" xfId="2" applyFont="1" applyBorder="1" applyAlignment="1">
      <alignment horizontal="left" vertical="center"/>
    </xf>
    <xf numFmtId="49" fontId="9" fillId="0" borderId="12" xfId="2" applyNumberFormat="1" applyFont="1" applyBorder="1" applyAlignment="1">
      <alignment horizontal="left" vertical="center"/>
    </xf>
    <xf numFmtId="49" fontId="9" fillId="0" borderId="13" xfId="2" applyNumberFormat="1" applyFont="1" applyBorder="1" applyAlignment="1">
      <alignment horizontal="left" vertical="center"/>
    </xf>
    <xf numFmtId="49" fontId="9" fillId="0" borderId="10" xfId="0" applyNumberFormat="1" applyFont="1" applyBorder="1" applyAlignment="1">
      <alignment vertical="center"/>
    </xf>
    <xf numFmtId="0" fontId="9" fillId="0" borderId="18" xfId="0" applyNumberFormat="1" applyFont="1" applyBorder="1" applyAlignment="1">
      <alignment horizontal="left" vertical="center"/>
    </xf>
    <xf numFmtId="2" fontId="9" fillId="0" borderId="10" xfId="0" applyNumberFormat="1" applyFont="1" applyBorder="1" applyAlignment="1">
      <alignment vertical="center"/>
    </xf>
    <xf numFmtId="0" fontId="9" fillId="0" borderId="18" xfId="0" applyFont="1" applyBorder="1" applyAlignment="1">
      <alignment horizontal="left" vertical="center"/>
    </xf>
    <xf numFmtId="0" fontId="17" fillId="0" borderId="22" xfId="2" applyFont="1" applyBorder="1" applyAlignment="1">
      <alignment horizontal="center" vertical="center" wrapText="1"/>
    </xf>
    <xf numFmtId="0" fontId="9" fillId="0" borderId="23" xfId="2" applyFont="1" applyBorder="1" applyAlignment="1">
      <alignment horizontal="center" vertical="center" wrapText="1"/>
    </xf>
    <xf numFmtId="0" fontId="9" fillId="0" borderId="24" xfId="2" applyFont="1" applyBorder="1" applyAlignment="1">
      <alignment horizontal="center" vertical="center" wrapText="1"/>
    </xf>
    <xf numFmtId="1" fontId="17" fillId="0" borderId="19" xfId="2" applyNumberFormat="1" applyFont="1" applyBorder="1" applyAlignment="1">
      <alignment horizontal="right" vertical="center"/>
    </xf>
    <xf numFmtId="0" fontId="17" fillId="0" borderId="19" xfId="2" applyNumberFormat="1" applyFont="1" applyBorder="1" applyAlignment="1">
      <alignment horizontal="right" vertical="center"/>
    </xf>
    <xf numFmtId="0" fontId="9" fillId="0" borderId="19" xfId="0" applyNumberFormat="1" applyFont="1" applyBorder="1" applyAlignment="1">
      <alignment horizontal="right" vertical="center"/>
    </xf>
    <xf numFmtId="0" fontId="13" fillId="2" borderId="30" xfId="2" applyFont="1" applyFill="1" applyBorder="1" applyAlignment="1">
      <alignment vertical="center"/>
    </xf>
    <xf numFmtId="0" fontId="9" fillId="0" borderId="9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2" fontId="18" fillId="0" borderId="47" xfId="2" applyNumberFormat="1" applyFont="1" applyBorder="1" applyAlignment="1">
      <alignment horizontal="center" vertical="center"/>
    </xf>
    <xf numFmtId="0" fontId="9" fillId="0" borderId="48" xfId="2" applyFont="1" applyBorder="1" applyAlignment="1">
      <alignment horizontal="center" vertical="center"/>
    </xf>
    <xf numFmtId="0" fontId="9" fillId="0" borderId="48" xfId="2" applyFont="1" applyBorder="1" applyAlignment="1">
      <alignment horizontal="center" vertical="center" wrapText="1"/>
    </xf>
    <xf numFmtId="0" fontId="9" fillId="0" borderId="48" xfId="2" applyFont="1" applyBorder="1" applyAlignment="1">
      <alignment horizontal="left" vertical="center" wrapText="1"/>
    </xf>
    <xf numFmtId="14" fontId="9" fillId="0" borderId="48" xfId="2" applyNumberFormat="1" applyFont="1" applyBorder="1" applyAlignment="1">
      <alignment horizontal="center" vertical="center"/>
    </xf>
    <xf numFmtId="0" fontId="9" fillId="0" borderId="49" xfId="2" applyFont="1" applyBorder="1" applyAlignment="1">
      <alignment horizontal="center" vertical="center" wrapText="1"/>
    </xf>
    <xf numFmtId="0" fontId="9" fillId="0" borderId="0" xfId="2" applyFont="1" applyBorder="1" applyAlignment="1">
      <alignment vertical="center"/>
    </xf>
    <xf numFmtId="49" fontId="9" fillId="0" borderId="0" xfId="2" applyNumberFormat="1" applyFont="1" applyBorder="1" applyAlignment="1">
      <alignment vertical="center"/>
    </xf>
    <xf numFmtId="0" fontId="9" fillId="0" borderId="0" xfId="2" applyFont="1" applyBorder="1" applyAlignment="1">
      <alignment horizontal="center" vertical="center"/>
    </xf>
    <xf numFmtId="14" fontId="9" fillId="0" borderId="0" xfId="2" applyNumberFormat="1" applyFont="1" applyBorder="1" applyAlignment="1">
      <alignment vertical="center"/>
    </xf>
    <xf numFmtId="165" fontId="17" fillId="0" borderId="0" xfId="2" applyNumberFormat="1" applyFont="1" applyBorder="1" applyAlignment="1">
      <alignment vertical="center"/>
    </xf>
    <xf numFmtId="2" fontId="9" fillId="0" borderId="0" xfId="2" applyNumberFormat="1" applyFont="1" applyBorder="1" applyAlignment="1">
      <alignment vertical="center"/>
    </xf>
    <xf numFmtId="14" fontId="9" fillId="0" borderId="0" xfId="2" applyNumberFormat="1" applyFont="1" applyBorder="1" applyAlignment="1">
      <alignment horizontal="center" vertical="center"/>
    </xf>
    <xf numFmtId="165" fontId="17" fillId="0" borderId="0" xfId="2" applyNumberFormat="1" applyFont="1" applyBorder="1" applyAlignment="1">
      <alignment horizontal="center" vertical="center"/>
    </xf>
    <xf numFmtId="0" fontId="11" fillId="0" borderId="19" xfId="2" applyFont="1" applyBorder="1" applyAlignment="1">
      <alignment horizontal="right" vertical="center"/>
    </xf>
    <xf numFmtId="0" fontId="11" fillId="0" borderId="19" xfId="0" applyFont="1" applyFill="1" applyBorder="1" applyAlignment="1">
      <alignment horizontal="right" vertical="center"/>
    </xf>
    <xf numFmtId="165" fontId="9" fillId="0" borderId="16" xfId="2" applyNumberFormat="1" applyFont="1" applyBorder="1" applyAlignment="1">
      <alignment horizontal="center" vertical="center"/>
    </xf>
    <xf numFmtId="165" fontId="9" fillId="0" borderId="25" xfId="2" applyNumberFormat="1" applyFont="1" applyBorder="1" applyAlignment="1">
      <alignment horizontal="center" vertical="center"/>
    </xf>
    <xf numFmtId="0" fontId="21" fillId="0" borderId="21" xfId="2" applyFont="1" applyBorder="1" applyAlignment="1">
      <alignment horizontal="center" vertical="center"/>
    </xf>
    <xf numFmtId="0" fontId="21" fillId="0" borderId="17" xfId="2" applyFont="1" applyBorder="1" applyAlignment="1">
      <alignment horizontal="center" vertical="center"/>
    </xf>
    <xf numFmtId="2" fontId="18" fillId="0" borderId="50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left" vertical="center"/>
    </xf>
    <xf numFmtId="0" fontId="11" fillId="0" borderId="20" xfId="0" applyFont="1" applyBorder="1" applyAlignment="1">
      <alignment horizontal="right" vertical="center"/>
    </xf>
    <xf numFmtId="164" fontId="9" fillId="0" borderId="52" xfId="2" applyNumberFormat="1" applyFont="1" applyBorder="1" applyAlignment="1">
      <alignment horizontal="center" vertical="center" wrapText="1"/>
    </xf>
    <xf numFmtId="2" fontId="18" fillId="0" borderId="51" xfId="2" applyNumberFormat="1" applyFont="1" applyBorder="1" applyAlignment="1">
      <alignment horizontal="center" vertical="center"/>
    </xf>
    <xf numFmtId="164" fontId="9" fillId="0" borderId="53" xfId="2" applyNumberFormat="1" applyFont="1" applyBorder="1" applyAlignment="1">
      <alignment horizontal="center" vertical="center" wrapText="1"/>
    </xf>
    <xf numFmtId="2" fontId="18" fillId="0" borderId="48" xfId="2" applyNumberFormat="1" applyFont="1" applyBorder="1" applyAlignment="1">
      <alignment horizontal="center" vertical="center"/>
    </xf>
    <xf numFmtId="0" fontId="21" fillId="0" borderId="48" xfId="2" applyFont="1" applyBorder="1" applyAlignment="1">
      <alignment horizontal="center" vertical="center"/>
    </xf>
    <xf numFmtId="14" fontId="14" fillId="0" borderId="20" xfId="2" applyNumberFormat="1" applyFont="1" applyBorder="1" applyAlignment="1">
      <alignment horizontal="center" vertical="center"/>
    </xf>
    <xf numFmtId="0" fontId="14" fillId="0" borderId="32" xfId="2" applyFont="1" applyBorder="1" applyAlignment="1">
      <alignment horizontal="center" vertical="center"/>
    </xf>
    <xf numFmtId="14" fontId="17" fillId="2" borderId="27" xfId="8" applyNumberFormat="1" applyFont="1" applyFill="1" applyBorder="1" applyAlignment="1">
      <alignment horizontal="center" vertical="center" wrapText="1"/>
    </xf>
    <xf numFmtId="14" fontId="17" fillId="2" borderId="28" xfId="8" applyNumberFormat="1" applyFont="1" applyFill="1" applyBorder="1" applyAlignment="1">
      <alignment horizontal="center" vertical="center" wrapText="1"/>
    </xf>
    <xf numFmtId="0" fontId="17" fillId="2" borderId="27" xfId="8" applyFont="1" applyFill="1" applyBorder="1" applyAlignment="1">
      <alignment horizontal="center" vertical="center" wrapText="1"/>
    </xf>
    <xf numFmtId="0" fontId="17" fillId="2" borderId="28" xfId="8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7" fillId="2" borderId="38" xfId="8" applyFont="1" applyFill="1" applyBorder="1" applyAlignment="1">
      <alignment horizontal="center" vertical="center" wrapText="1"/>
    </xf>
    <xf numFmtId="0" fontId="17" fillId="2" borderId="39" xfId="8" applyFont="1" applyFill="1" applyBorder="1" applyAlignment="1">
      <alignment horizontal="center" vertical="center" wrapText="1"/>
    </xf>
    <xf numFmtId="165" fontId="15" fillId="0" borderId="10" xfId="2" applyNumberFormat="1" applyFont="1" applyBorder="1" applyAlignment="1">
      <alignment horizontal="left" vertical="center"/>
    </xf>
    <xf numFmtId="165" fontId="15" fillId="0" borderId="5" xfId="2" applyNumberFormat="1" applyFont="1" applyBorder="1" applyAlignment="1">
      <alignment horizontal="left" vertical="center"/>
    </xf>
    <xf numFmtId="165" fontId="15" fillId="0" borderId="18" xfId="2" applyNumberFormat="1" applyFont="1" applyBorder="1" applyAlignment="1">
      <alignment horizontal="left" vertical="center"/>
    </xf>
    <xf numFmtId="2" fontId="17" fillId="2" borderId="27" xfId="8" applyNumberFormat="1" applyFont="1" applyFill="1" applyBorder="1" applyAlignment="1">
      <alignment horizontal="center" vertical="center" wrapText="1"/>
    </xf>
    <xf numFmtId="2" fontId="17" fillId="2" borderId="28" xfId="8" applyNumberFormat="1" applyFont="1" applyFill="1" applyBorder="1" applyAlignment="1">
      <alignment horizontal="center" vertical="center" wrapText="1"/>
    </xf>
    <xf numFmtId="0" fontId="17" fillId="2" borderId="27" xfId="2" applyFont="1" applyFill="1" applyBorder="1" applyAlignment="1">
      <alignment horizontal="center" vertical="center" wrapText="1"/>
    </xf>
    <xf numFmtId="0" fontId="17" fillId="2" borderId="28" xfId="2" applyFont="1" applyFill="1" applyBorder="1" applyAlignment="1">
      <alignment horizontal="center" vertical="center" wrapText="1"/>
    </xf>
    <xf numFmtId="0" fontId="17" fillId="2" borderId="40" xfId="2" applyFont="1" applyFill="1" applyBorder="1" applyAlignment="1">
      <alignment horizontal="center" vertical="center" wrapText="1"/>
    </xf>
    <xf numFmtId="0" fontId="17" fillId="2" borderId="41" xfId="2" applyFont="1" applyFill="1" applyBorder="1" applyAlignment="1">
      <alignment horizontal="center" vertical="center" wrapText="1"/>
    </xf>
    <xf numFmtId="0" fontId="13" fillId="0" borderId="42" xfId="2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17" fillId="2" borderId="43" xfId="8" applyFont="1" applyFill="1" applyBorder="1" applyAlignment="1">
      <alignment horizontal="center" vertical="center" wrapText="1"/>
    </xf>
    <xf numFmtId="0" fontId="17" fillId="2" borderId="44" xfId="8" applyFont="1" applyFill="1" applyBorder="1" applyAlignment="1">
      <alignment horizontal="center" vertical="center" wrapText="1"/>
    </xf>
    <xf numFmtId="0" fontId="17" fillId="2" borderId="45" xfId="2" applyFont="1" applyFill="1" applyBorder="1" applyAlignment="1">
      <alignment horizontal="center" vertical="center"/>
    </xf>
    <xf numFmtId="0" fontId="17" fillId="2" borderId="46" xfId="2" applyFont="1" applyFill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9" fillId="0" borderId="14" xfId="2" applyFont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9" fillId="0" borderId="15" xfId="2" applyFont="1" applyBorder="1" applyAlignment="1">
      <alignment horizontal="center" vertical="center"/>
    </xf>
    <xf numFmtId="165" fontId="13" fillId="2" borderId="10" xfId="2" applyNumberFormat="1" applyFont="1" applyFill="1" applyBorder="1" applyAlignment="1">
      <alignment horizontal="center" vertical="center"/>
    </xf>
    <xf numFmtId="165" fontId="13" fillId="2" borderId="5" xfId="2" applyNumberFormat="1" applyFont="1" applyFill="1" applyBorder="1" applyAlignment="1">
      <alignment horizontal="center" vertical="center"/>
    </xf>
    <xf numFmtId="165" fontId="13" fillId="2" borderId="18" xfId="2" applyNumberFormat="1" applyFont="1" applyFill="1" applyBorder="1" applyAlignment="1">
      <alignment horizontal="center" vertical="center"/>
    </xf>
    <xf numFmtId="0" fontId="19" fillId="0" borderId="33" xfId="2" applyFont="1" applyBorder="1" applyAlignment="1">
      <alignment horizontal="center" vertical="center"/>
    </xf>
    <xf numFmtId="0" fontId="19" fillId="0" borderId="34" xfId="2" applyFont="1" applyBorder="1" applyAlignment="1">
      <alignment horizontal="center" vertical="center"/>
    </xf>
    <xf numFmtId="0" fontId="19" fillId="0" borderId="35" xfId="2" applyFont="1" applyBorder="1" applyAlignment="1">
      <alignment horizontal="center" vertical="center"/>
    </xf>
    <xf numFmtId="0" fontId="19" fillId="0" borderId="36" xfId="2" applyFont="1" applyBorder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13" fillId="0" borderId="26" xfId="2" applyFont="1" applyBorder="1" applyAlignment="1">
      <alignment horizontal="left" vertical="center"/>
    </xf>
    <xf numFmtId="0" fontId="13" fillId="0" borderId="3" xfId="2" applyFont="1" applyBorder="1" applyAlignment="1">
      <alignment horizontal="left" vertical="center"/>
    </xf>
    <xf numFmtId="0" fontId="13" fillId="2" borderId="9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3" fillId="2" borderId="19" xfId="2" applyFont="1" applyFill="1" applyBorder="1" applyAlignment="1">
      <alignment horizontal="center" vertical="center"/>
    </xf>
    <xf numFmtId="0" fontId="20" fillId="0" borderId="26" xfId="2" applyFont="1" applyBorder="1" applyAlignment="1">
      <alignment horizontal="center" vertical="center"/>
    </xf>
    <xf numFmtId="0" fontId="20" fillId="0" borderId="3" xfId="2" applyFont="1" applyBorder="1" applyAlignment="1">
      <alignment horizontal="center" vertical="center"/>
    </xf>
    <xf numFmtId="0" fontId="20" fillId="0" borderId="4" xfId="2" applyFont="1" applyBorder="1" applyAlignment="1">
      <alignment horizontal="center" vertical="center"/>
    </xf>
    <xf numFmtId="0" fontId="14" fillId="0" borderId="31" xfId="2" applyFont="1" applyBorder="1" applyAlignment="1">
      <alignment horizontal="center" vertical="center"/>
    </xf>
    <xf numFmtId="0" fontId="14" fillId="0" borderId="20" xfId="2" applyFont="1" applyBorder="1" applyAlignment="1">
      <alignment horizontal="center" vertical="center"/>
    </xf>
    <xf numFmtId="0" fontId="13" fillId="2" borderId="30" xfId="2" applyFont="1" applyFill="1" applyBorder="1" applyAlignment="1">
      <alignment horizontal="center" vertical="center"/>
    </xf>
    <xf numFmtId="0" fontId="13" fillId="2" borderId="37" xfId="2" applyFont="1" applyFill="1" applyBorder="1" applyAlignment="1">
      <alignment horizontal="center" vertical="center"/>
    </xf>
    <xf numFmtId="0" fontId="12" fillId="2" borderId="9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9" fillId="0" borderId="9" xfId="2" applyFont="1" applyBorder="1" applyAlignment="1">
      <alignment horizontal="left" vertical="center"/>
    </xf>
    <xf numFmtId="0" fontId="9" fillId="0" borderId="5" xfId="2" applyFont="1" applyBorder="1" applyAlignment="1">
      <alignment horizontal="left" vertical="center"/>
    </xf>
    <xf numFmtId="0" fontId="9" fillId="0" borderId="19" xfId="2" applyFont="1" applyBorder="1" applyAlignment="1">
      <alignment horizontal="left" vertical="center"/>
    </xf>
    <xf numFmtId="0" fontId="9" fillId="0" borderId="9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0" fontId="13" fillId="2" borderId="29" xfId="2" applyFont="1" applyFill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/>
    </xf>
    <xf numFmtId="0" fontId="12" fillId="2" borderId="18" xfId="2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4" xfId="6"/>
    <cellStyle name="Обычный_ID4938_RS_1" xfId="7"/>
    <cellStyle name="Обычный_Стартовый протокол Смирнов_20101106_Results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44450</xdr:rowOff>
    </xdr:from>
    <xdr:to>
      <xdr:col>1</xdr:col>
      <xdr:colOff>476249</xdr:colOff>
      <xdr:row>3</xdr:row>
      <xdr:rowOff>63500</xdr:rowOff>
    </xdr:to>
    <xdr:pic>
      <xdr:nvPicPr>
        <xdr:cNvPr id="1080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" y="44450"/>
          <a:ext cx="842367" cy="867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1061979</xdr:colOff>
      <xdr:row>0</xdr:row>
      <xdr:rowOff>79319</xdr:rowOff>
    </xdr:from>
    <xdr:to>
      <xdr:col>11</xdr:col>
      <xdr:colOff>1150937</xdr:colOff>
      <xdr:row>3</xdr:row>
      <xdr:rowOff>86462</xdr:rowOff>
    </xdr:to>
    <xdr:pic>
      <xdr:nvPicPr>
        <xdr:cNvPr id="1081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1979" y="79319"/>
          <a:ext cx="1256904" cy="823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outlinePr summaryBelow="0"/>
    <pageSetUpPr fitToPage="1"/>
  </sheetPr>
  <dimension ref="A1:AA103"/>
  <sheetViews>
    <sheetView tabSelected="1" view="pageBreakPreview" topLeftCell="A73" zoomScale="84" zoomScaleNormal="70" zoomScaleSheetLayoutView="84" zoomScalePageLayoutView="50" workbookViewId="0">
      <selection activeCell="M80" sqref="M80"/>
    </sheetView>
  </sheetViews>
  <sheetFormatPr defaultRowHeight="12.75" x14ac:dyDescent="0.2"/>
  <cols>
    <col min="1" max="1" width="7" style="2" customWidth="1"/>
    <col min="2" max="2" width="7.85546875" style="52" customWidth="1"/>
    <col min="3" max="3" width="14.7109375" style="52" customWidth="1"/>
    <col min="4" max="4" width="23.5703125" style="2" customWidth="1"/>
    <col min="5" max="5" width="11.7109375" style="19" customWidth="1"/>
    <col min="6" max="6" width="17.42578125" style="2" customWidth="1"/>
    <col min="7" max="7" width="27.5703125" style="2" customWidth="1"/>
    <col min="8" max="8" width="13.140625" style="43" customWidth="1"/>
    <col min="9" max="9" width="16.5703125" style="2" customWidth="1"/>
    <col min="10" max="10" width="12.85546875" style="49" customWidth="1"/>
    <col min="11" max="11" width="17.5703125" style="2" customWidth="1"/>
    <col min="12" max="12" width="19.5703125" style="2" customWidth="1"/>
    <col min="13" max="16384" width="9.140625" style="2"/>
  </cols>
  <sheetData>
    <row r="1" spans="1:27" ht="21.75" customHeight="1" x14ac:dyDescent="0.2">
      <c r="A1" s="125" t="s">
        <v>45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27" ht="21.75" customHeight="1" x14ac:dyDescent="0.2">
      <c r="A2" s="125" t="s">
        <v>63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27" ht="21.75" customHeight="1" x14ac:dyDescent="0.2">
      <c r="A3" s="125" t="s">
        <v>46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27" ht="21.75" customHeight="1" x14ac:dyDescent="0.2">
      <c r="A4" s="125" t="s">
        <v>64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6" customHeight="1" x14ac:dyDescent="0.2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</row>
    <row r="6" spans="1:27" s="3" customFormat="1" ht="26.25" customHeight="1" x14ac:dyDescent="0.2">
      <c r="A6" s="143" t="s">
        <v>50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21"/>
      <c r="N6" s="21"/>
      <c r="O6" s="21"/>
      <c r="P6" s="21"/>
      <c r="Q6" s="21"/>
      <c r="R6" s="21"/>
      <c r="S6" s="21"/>
      <c r="T6" s="21"/>
    </row>
    <row r="7" spans="1:27" s="3" customFormat="1" ht="22.5" customHeight="1" x14ac:dyDescent="0.2">
      <c r="A7" s="154" t="s">
        <v>13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</row>
    <row r="8" spans="1:27" s="3" customFormat="1" ht="6.75" customHeight="1" thickBot="1" x14ac:dyDescent="0.25">
      <c r="A8" s="150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</row>
    <row r="9" spans="1:27" ht="21.75" customHeight="1" thickTop="1" x14ac:dyDescent="0.2">
      <c r="A9" s="151" t="s">
        <v>18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3"/>
    </row>
    <row r="10" spans="1:27" ht="18" customHeight="1" x14ac:dyDescent="0.2">
      <c r="A10" s="144" t="s">
        <v>51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6"/>
    </row>
    <row r="11" spans="1:27" ht="19.5" customHeight="1" x14ac:dyDescent="0.2">
      <c r="A11" s="144" t="s">
        <v>65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6"/>
    </row>
    <row r="12" spans="1:27" ht="5.25" customHeight="1" x14ac:dyDescent="0.2">
      <c r="A12" s="160" t="s">
        <v>35</v>
      </c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2"/>
    </row>
    <row r="13" spans="1:27" ht="15.75" x14ac:dyDescent="0.2">
      <c r="A13" s="137" t="s">
        <v>59</v>
      </c>
      <c r="B13" s="138"/>
      <c r="C13" s="138"/>
      <c r="D13" s="138"/>
      <c r="E13" s="4"/>
      <c r="F13" s="65" t="s">
        <v>61</v>
      </c>
      <c r="G13" s="65"/>
      <c r="H13" s="22"/>
      <c r="J13" s="23"/>
      <c r="K13" s="5"/>
      <c r="L13" s="6" t="s">
        <v>52</v>
      </c>
    </row>
    <row r="14" spans="1:27" ht="15.75" x14ac:dyDescent="0.2">
      <c r="A14" s="155" t="s">
        <v>60</v>
      </c>
      <c r="B14" s="156"/>
      <c r="C14" s="156"/>
      <c r="D14" s="156"/>
      <c r="E14" s="7"/>
      <c r="F14" s="112" t="s">
        <v>62</v>
      </c>
      <c r="G14" s="60"/>
      <c r="H14" s="24"/>
      <c r="J14" s="25"/>
      <c r="K14" s="8"/>
      <c r="L14" s="9" t="s">
        <v>58</v>
      </c>
    </row>
    <row r="15" spans="1:27" ht="15" x14ac:dyDescent="0.2">
      <c r="A15" s="157" t="s">
        <v>8</v>
      </c>
      <c r="B15" s="158"/>
      <c r="C15" s="158"/>
      <c r="D15" s="158"/>
      <c r="E15" s="158"/>
      <c r="F15" s="158"/>
      <c r="G15" s="159"/>
      <c r="H15" s="147" t="s">
        <v>0</v>
      </c>
      <c r="I15" s="148"/>
      <c r="J15" s="148"/>
      <c r="K15" s="148"/>
      <c r="L15" s="149"/>
    </row>
    <row r="16" spans="1:27" ht="15" x14ac:dyDescent="0.2">
      <c r="A16" s="26" t="s">
        <v>14</v>
      </c>
      <c r="B16" s="10"/>
      <c r="C16" s="10"/>
      <c r="D16" s="27"/>
      <c r="E16" s="28"/>
      <c r="F16" s="27"/>
      <c r="G16" s="27"/>
      <c r="H16" s="128" t="s">
        <v>69</v>
      </c>
      <c r="I16" s="129"/>
      <c r="J16" s="129"/>
      <c r="K16" s="129"/>
      <c r="L16" s="130"/>
    </row>
    <row r="17" spans="1:12" ht="15" x14ac:dyDescent="0.2">
      <c r="A17" s="26" t="s">
        <v>15</v>
      </c>
      <c r="B17" s="10"/>
      <c r="C17" s="10"/>
      <c r="D17" s="11"/>
      <c r="E17" s="56"/>
      <c r="F17" s="29"/>
      <c r="G17" s="105" t="s">
        <v>66</v>
      </c>
      <c r="H17" s="128" t="s">
        <v>42</v>
      </c>
      <c r="I17" s="129"/>
      <c r="J17" s="129"/>
      <c r="K17" s="129"/>
      <c r="L17" s="130"/>
    </row>
    <row r="18" spans="1:12" ht="15" x14ac:dyDescent="0.2">
      <c r="A18" s="26" t="s">
        <v>16</v>
      </c>
      <c r="B18" s="10"/>
      <c r="C18" s="10"/>
      <c r="D18" s="11"/>
      <c r="E18" s="56"/>
      <c r="F18" s="29"/>
      <c r="G18" s="106" t="s">
        <v>67</v>
      </c>
      <c r="H18" s="128" t="s">
        <v>43</v>
      </c>
      <c r="I18" s="129"/>
      <c r="J18" s="129"/>
      <c r="K18" s="129"/>
      <c r="L18" s="130"/>
    </row>
    <row r="19" spans="1:12" ht="16.5" thickBot="1" x14ac:dyDescent="0.25">
      <c r="A19" s="26" t="s">
        <v>12</v>
      </c>
      <c r="B19" s="63"/>
      <c r="C19" s="63"/>
      <c r="D19" s="29"/>
      <c r="F19" s="66"/>
      <c r="G19" s="113" t="s">
        <v>68</v>
      </c>
      <c r="H19" s="64" t="s">
        <v>37</v>
      </c>
      <c r="J19" s="12">
        <v>25</v>
      </c>
      <c r="K19" s="55"/>
      <c r="L19" s="61" t="s">
        <v>53</v>
      </c>
    </row>
    <row r="20" spans="1:12" ht="7.5" customHeight="1" thickTop="1" thickBot="1" x14ac:dyDescent="0.25">
      <c r="A20" s="13"/>
      <c r="B20" s="14"/>
      <c r="C20" s="14"/>
      <c r="D20" s="15"/>
      <c r="E20" s="16"/>
      <c r="F20" s="15"/>
      <c r="G20" s="15"/>
      <c r="H20" s="30"/>
      <c r="I20" s="15"/>
      <c r="J20" s="31"/>
      <c r="K20" s="15"/>
      <c r="L20" s="17"/>
    </row>
    <row r="21" spans="1:12" s="18" customFormat="1" ht="21" customHeight="1" thickTop="1" x14ac:dyDescent="0.2">
      <c r="A21" s="141" t="s">
        <v>5</v>
      </c>
      <c r="B21" s="123" t="s">
        <v>10</v>
      </c>
      <c r="C21" s="123" t="s">
        <v>27</v>
      </c>
      <c r="D21" s="123" t="s">
        <v>1</v>
      </c>
      <c r="E21" s="121" t="s">
        <v>26</v>
      </c>
      <c r="F21" s="123" t="s">
        <v>7</v>
      </c>
      <c r="G21" s="139" t="s">
        <v>38</v>
      </c>
      <c r="H21" s="126" t="s">
        <v>6</v>
      </c>
      <c r="I21" s="123" t="s">
        <v>22</v>
      </c>
      <c r="J21" s="131" t="s">
        <v>19</v>
      </c>
      <c r="K21" s="133" t="s">
        <v>21</v>
      </c>
      <c r="L21" s="135" t="s">
        <v>11</v>
      </c>
    </row>
    <row r="22" spans="1:12" s="18" customFormat="1" ht="13.5" customHeight="1" thickBot="1" x14ac:dyDescent="0.25">
      <c r="A22" s="142"/>
      <c r="B22" s="124"/>
      <c r="C22" s="124"/>
      <c r="D22" s="124"/>
      <c r="E22" s="122"/>
      <c r="F22" s="124"/>
      <c r="G22" s="140"/>
      <c r="H22" s="127"/>
      <c r="I22" s="124"/>
      <c r="J22" s="132"/>
      <c r="K22" s="134"/>
      <c r="L22" s="136"/>
    </row>
    <row r="23" spans="1:12" ht="21.75" customHeight="1" x14ac:dyDescent="0.2">
      <c r="A23" s="81">
        <v>1</v>
      </c>
      <c r="B23" s="67">
        <v>28</v>
      </c>
      <c r="C23" s="67"/>
      <c r="D23" s="68" t="s">
        <v>70</v>
      </c>
      <c r="E23" s="69" t="s">
        <v>71</v>
      </c>
      <c r="F23" s="70" t="s">
        <v>24</v>
      </c>
      <c r="G23" s="57" t="s">
        <v>49</v>
      </c>
      <c r="H23" s="107">
        <v>2.2376006944444443E-2</v>
      </c>
      <c r="I23" s="108" t="s">
        <v>35</v>
      </c>
      <c r="J23" s="73">
        <f>IFERROR($J$19*3600/(HOUR(H23)*3600+MINUTE(H23)*60+SECOND(H23)),"")</f>
        <v>46.559751681324364</v>
      </c>
      <c r="K23" s="109"/>
      <c r="L23" s="82"/>
    </row>
    <row r="24" spans="1:12" ht="21.75" customHeight="1" thickBot="1" x14ac:dyDescent="0.25">
      <c r="A24" s="91">
        <f>A23</f>
        <v>1</v>
      </c>
      <c r="B24" s="58">
        <v>47</v>
      </c>
      <c r="C24" s="59"/>
      <c r="D24" s="71" t="s">
        <v>72</v>
      </c>
      <c r="E24" s="72" t="s">
        <v>73</v>
      </c>
      <c r="F24" s="114" t="s">
        <v>24</v>
      </c>
      <c r="G24" s="115" t="str">
        <f t="shared" ref="G24:J24" si="0">G23</f>
        <v>Санкт-Петербург</v>
      </c>
      <c r="H24" s="115">
        <f t="shared" si="0"/>
        <v>2.2376006944444443E-2</v>
      </c>
      <c r="I24" s="115" t="str">
        <f t="shared" si="0"/>
        <v/>
      </c>
      <c r="J24" s="115">
        <f t="shared" si="0"/>
        <v>46.559751681324364</v>
      </c>
      <c r="K24" s="110"/>
      <c r="L24" s="83"/>
    </row>
    <row r="25" spans="1:12" ht="21.75" customHeight="1" x14ac:dyDescent="0.2">
      <c r="A25" s="81">
        <v>2</v>
      </c>
      <c r="B25" s="67">
        <v>53</v>
      </c>
      <c r="C25" s="67"/>
      <c r="D25" s="68" t="s">
        <v>74</v>
      </c>
      <c r="E25" s="69" t="s">
        <v>75</v>
      </c>
      <c r="F25" s="70" t="s">
        <v>24</v>
      </c>
      <c r="G25" s="57" t="s">
        <v>57</v>
      </c>
      <c r="H25" s="107">
        <v>2.3009664351851852E-2</v>
      </c>
      <c r="I25" s="108">
        <f>H25-$H$23</f>
        <v>6.3365740740740917E-4</v>
      </c>
      <c r="J25" s="73">
        <f>IFERROR($J$19*3600/(HOUR(H25)*3600+MINUTE(H25)*60+SECOND(H25)),"")</f>
        <v>45.271629778672029</v>
      </c>
      <c r="K25" s="109"/>
      <c r="L25" s="82"/>
    </row>
    <row r="26" spans="1:12" ht="21.75" customHeight="1" thickBot="1" x14ac:dyDescent="0.25">
      <c r="A26" s="91">
        <f>A25</f>
        <v>2</v>
      </c>
      <c r="B26" s="58">
        <v>54</v>
      </c>
      <c r="C26" s="59"/>
      <c r="D26" s="71" t="s">
        <v>76</v>
      </c>
      <c r="E26" s="72" t="s">
        <v>77</v>
      </c>
      <c r="F26" s="114" t="s">
        <v>24</v>
      </c>
      <c r="G26" s="115" t="str">
        <f t="shared" ref="G26" si="1">G25</f>
        <v>Москва</v>
      </c>
      <c r="H26" s="115">
        <f t="shared" ref="H26" si="2">H25</f>
        <v>2.3009664351851852E-2</v>
      </c>
      <c r="I26" s="115">
        <f t="shared" ref="I26" si="3">I25</f>
        <v>6.3365740740740917E-4</v>
      </c>
      <c r="J26" s="115">
        <f t="shared" ref="J26" si="4">J25</f>
        <v>45.271629778672029</v>
      </c>
      <c r="K26" s="110"/>
      <c r="L26" s="83"/>
    </row>
    <row r="27" spans="1:12" ht="21.75" customHeight="1" x14ac:dyDescent="0.2">
      <c r="A27" s="81">
        <v>3</v>
      </c>
      <c r="B27" s="67">
        <v>32</v>
      </c>
      <c r="C27" s="67"/>
      <c r="D27" s="68" t="s">
        <v>78</v>
      </c>
      <c r="E27" s="69" t="s">
        <v>79</v>
      </c>
      <c r="F27" s="70" t="s">
        <v>24</v>
      </c>
      <c r="G27" s="57" t="s">
        <v>49</v>
      </c>
      <c r="H27" s="107">
        <v>2.3254166666666663E-2</v>
      </c>
      <c r="I27" s="108">
        <f>H27-$H$23</f>
        <v>8.7815972222221941E-4</v>
      </c>
      <c r="J27" s="73">
        <f>IFERROR($J$19*3600/(HOUR(H27)*3600+MINUTE(H27)*60+SECOND(H27)),"")</f>
        <v>44.798407167745147</v>
      </c>
      <c r="K27" s="109"/>
      <c r="L27" s="82"/>
    </row>
    <row r="28" spans="1:12" ht="21.75" customHeight="1" thickBot="1" x14ac:dyDescent="0.25">
      <c r="A28" s="91">
        <f>A27</f>
        <v>3</v>
      </c>
      <c r="B28" s="58">
        <v>48</v>
      </c>
      <c r="C28" s="59"/>
      <c r="D28" s="71" t="s">
        <v>80</v>
      </c>
      <c r="E28" s="72" t="s">
        <v>81</v>
      </c>
      <c r="F28" s="114" t="s">
        <v>24</v>
      </c>
      <c r="G28" s="115" t="str">
        <f t="shared" ref="G28" si="5">G27</f>
        <v>Санкт-Петербург</v>
      </c>
      <c r="H28" s="115">
        <f t="shared" ref="H28" si="6">H27</f>
        <v>2.3254166666666663E-2</v>
      </c>
      <c r="I28" s="115">
        <f t="shared" ref="I28" si="7">I27</f>
        <v>8.7815972222221941E-4</v>
      </c>
      <c r="J28" s="115">
        <f t="shared" ref="J28" si="8">J27</f>
        <v>44.798407167745147</v>
      </c>
      <c r="K28" s="110"/>
      <c r="L28" s="83"/>
    </row>
    <row r="29" spans="1:12" ht="21.75" customHeight="1" x14ac:dyDescent="0.2">
      <c r="A29" s="81">
        <v>4</v>
      </c>
      <c r="B29" s="67">
        <v>33</v>
      </c>
      <c r="C29" s="67"/>
      <c r="D29" s="68" t="s">
        <v>82</v>
      </c>
      <c r="E29" s="69" t="s">
        <v>83</v>
      </c>
      <c r="F29" s="70" t="s">
        <v>24</v>
      </c>
      <c r="G29" s="57" t="s">
        <v>49</v>
      </c>
      <c r="H29" s="107">
        <v>2.3546053240740744E-2</v>
      </c>
      <c r="I29" s="108">
        <f>H29-$H$23</f>
        <v>1.170046296296301E-3</v>
      </c>
      <c r="J29" s="73">
        <f>IFERROR($J$19*3600/(HOUR(H29)*3600+MINUTE(H29)*60+SECOND(H29)),"")</f>
        <v>44.247787610619469</v>
      </c>
      <c r="K29" s="109"/>
      <c r="L29" s="82"/>
    </row>
    <row r="30" spans="1:12" ht="21.75" customHeight="1" thickBot="1" x14ac:dyDescent="0.25">
      <c r="A30" s="91">
        <f>A29</f>
        <v>4</v>
      </c>
      <c r="B30" s="58">
        <v>41</v>
      </c>
      <c r="C30" s="59"/>
      <c r="D30" s="71" t="s">
        <v>84</v>
      </c>
      <c r="E30" s="72" t="s">
        <v>85</v>
      </c>
      <c r="F30" s="114" t="s">
        <v>24</v>
      </c>
      <c r="G30" s="115" t="str">
        <f t="shared" ref="G30" si="9">G29</f>
        <v>Санкт-Петербург</v>
      </c>
      <c r="H30" s="115">
        <f t="shared" ref="H30" si="10">H29</f>
        <v>2.3546053240740744E-2</v>
      </c>
      <c r="I30" s="115">
        <f t="shared" ref="I30" si="11">I29</f>
        <v>1.170046296296301E-3</v>
      </c>
      <c r="J30" s="115">
        <f t="shared" ref="J30" si="12">J29</f>
        <v>44.247787610619469</v>
      </c>
      <c r="K30" s="110"/>
      <c r="L30" s="83"/>
    </row>
    <row r="31" spans="1:12" ht="21.75" customHeight="1" x14ac:dyDescent="0.2">
      <c r="A31" s="81">
        <v>5</v>
      </c>
      <c r="B31" s="67">
        <v>75</v>
      </c>
      <c r="C31" s="67"/>
      <c r="D31" s="68" t="s">
        <v>86</v>
      </c>
      <c r="E31" s="69" t="s">
        <v>87</v>
      </c>
      <c r="F31" s="70" t="s">
        <v>28</v>
      </c>
      <c r="G31" s="57" t="s">
        <v>88</v>
      </c>
      <c r="H31" s="107">
        <v>2.3828101851851854E-2</v>
      </c>
      <c r="I31" s="108">
        <f>H31-$H$23</f>
        <v>1.4520949074074106E-3</v>
      </c>
      <c r="J31" s="73">
        <f>IFERROR($J$19*3600/(HOUR(H31)*3600+MINUTE(H31)*60+SECOND(H31)),"")</f>
        <v>43.710539096648859</v>
      </c>
      <c r="K31" s="109"/>
      <c r="L31" s="82"/>
    </row>
    <row r="32" spans="1:12" ht="21.75" customHeight="1" thickBot="1" x14ac:dyDescent="0.25">
      <c r="A32" s="91">
        <f>A31</f>
        <v>5</v>
      </c>
      <c r="B32" s="58">
        <v>76</v>
      </c>
      <c r="C32" s="59"/>
      <c r="D32" s="71" t="s">
        <v>89</v>
      </c>
      <c r="E32" s="72" t="s">
        <v>90</v>
      </c>
      <c r="F32" s="114" t="s">
        <v>28</v>
      </c>
      <c r="G32" s="115" t="str">
        <f t="shared" ref="G32" si="13">G31</f>
        <v>Республика Башкортостан</v>
      </c>
      <c r="H32" s="115">
        <f t="shared" ref="H32" si="14">H31</f>
        <v>2.3828101851851854E-2</v>
      </c>
      <c r="I32" s="115">
        <f t="shared" ref="I32" si="15">I31</f>
        <v>1.4520949074074106E-3</v>
      </c>
      <c r="J32" s="115">
        <f t="shared" ref="J32" si="16">J31</f>
        <v>43.710539096648859</v>
      </c>
      <c r="K32" s="110"/>
      <c r="L32" s="83"/>
    </row>
    <row r="33" spans="1:12" ht="21.75" customHeight="1" x14ac:dyDescent="0.2">
      <c r="A33" s="81">
        <v>6</v>
      </c>
      <c r="B33" s="67">
        <v>31</v>
      </c>
      <c r="C33" s="67"/>
      <c r="D33" s="68" t="s">
        <v>91</v>
      </c>
      <c r="E33" s="69" t="s">
        <v>92</v>
      </c>
      <c r="F33" s="70" t="s">
        <v>28</v>
      </c>
      <c r="G33" s="57" t="s">
        <v>49</v>
      </c>
      <c r="H33" s="107">
        <v>2.3848946759259259E-2</v>
      </c>
      <c r="I33" s="108">
        <f>H33-$H$23</f>
        <v>1.4729398148148158E-3</v>
      </c>
      <c r="J33" s="73">
        <f>IFERROR($J$19*3600/(HOUR(H33)*3600+MINUTE(H33)*60+SECOND(H33)),"")</f>
        <v>43.668122270742359</v>
      </c>
      <c r="K33" s="109"/>
      <c r="L33" s="82"/>
    </row>
    <row r="34" spans="1:12" ht="21.75" customHeight="1" thickBot="1" x14ac:dyDescent="0.25">
      <c r="A34" s="91">
        <f>A33</f>
        <v>6</v>
      </c>
      <c r="B34" s="58">
        <v>46</v>
      </c>
      <c r="C34" s="59"/>
      <c r="D34" s="71" t="s">
        <v>93</v>
      </c>
      <c r="E34" s="72" t="s">
        <v>94</v>
      </c>
      <c r="F34" s="114" t="s">
        <v>24</v>
      </c>
      <c r="G34" s="115" t="str">
        <f t="shared" ref="G34" si="17">G33</f>
        <v>Санкт-Петербург</v>
      </c>
      <c r="H34" s="115">
        <f t="shared" ref="H34" si="18">H33</f>
        <v>2.3848946759259259E-2</v>
      </c>
      <c r="I34" s="115">
        <f t="shared" ref="I34" si="19">I33</f>
        <v>1.4729398148148158E-3</v>
      </c>
      <c r="J34" s="115">
        <f t="shared" ref="J34" si="20">J33</f>
        <v>43.668122270742359</v>
      </c>
      <c r="K34" s="110"/>
      <c r="L34" s="83"/>
    </row>
    <row r="35" spans="1:12" ht="21.75" customHeight="1" x14ac:dyDescent="0.2">
      <c r="A35" s="81">
        <v>7</v>
      </c>
      <c r="B35" s="67">
        <v>29</v>
      </c>
      <c r="C35" s="67"/>
      <c r="D35" s="68" t="s">
        <v>95</v>
      </c>
      <c r="E35" s="69" t="s">
        <v>71</v>
      </c>
      <c r="F35" s="70" t="s">
        <v>28</v>
      </c>
      <c r="G35" s="57" t="s">
        <v>49</v>
      </c>
      <c r="H35" s="107">
        <v>2.3964837962962962E-2</v>
      </c>
      <c r="I35" s="108">
        <f>H35-$H$23</f>
        <v>1.5888310185185189E-3</v>
      </c>
      <c r="J35" s="73">
        <f>IFERROR($J$19*3600/(HOUR(H35)*3600+MINUTE(H35)*60+SECOND(H35)),"")</f>
        <v>43.457267020762913</v>
      </c>
      <c r="K35" s="109"/>
      <c r="L35" s="82"/>
    </row>
    <row r="36" spans="1:12" ht="21.75" customHeight="1" thickBot="1" x14ac:dyDescent="0.25">
      <c r="A36" s="91">
        <f>A35</f>
        <v>7</v>
      </c>
      <c r="B36" s="58">
        <v>42</v>
      </c>
      <c r="C36" s="59"/>
      <c r="D36" s="71" t="s">
        <v>96</v>
      </c>
      <c r="E36" s="72" t="s">
        <v>97</v>
      </c>
      <c r="F36" s="114" t="s">
        <v>28</v>
      </c>
      <c r="G36" s="115" t="str">
        <f t="shared" ref="G36" si="21">G35</f>
        <v>Санкт-Петербург</v>
      </c>
      <c r="H36" s="115">
        <f t="shared" ref="H36" si="22">H35</f>
        <v>2.3964837962962962E-2</v>
      </c>
      <c r="I36" s="115">
        <f t="shared" ref="I36" si="23">I35</f>
        <v>1.5888310185185189E-3</v>
      </c>
      <c r="J36" s="115">
        <f t="shared" ref="J36" si="24">J35</f>
        <v>43.457267020762913</v>
      </c>
      <c r="K36" s="110"/>
      <c r="L36" s="83"/>
    </row>
    <row r="37" spans="1:12" ht="21.75" customHeight="1" x14ac:dyDescent="0.2">
      <c r="A37" s="81">
        <v>8</v>
      </c>
      <c r="B37" s="67">
        <v>27</v>
      </c>
      <c r="C37" s="67"/>
      <c r="D37" s="68" t="s">
        <v>98</v>
      </c>
      <c r="E37" s="69" t="s">
        <v>99</v>
      </c>
      <c r="F37" s="70" t="s">
        <v>28</v>
      </c>
      <c r="G37" s="57" t="s">
        <v>49</v>
      </c>
      <c r="H37" s="107">
        <v>2.3966412037037036E-2</v>
      </c>
      <c r="I37" s="108">
        <f>H37-$H$23</f>
        <v>1.5904050925925929E-3</v>
      </c>
      <c r="J37" s="73">
        <f>IFERROR($J$19*3600/(HOUR(H37)*3600+MINUTE(H37)*60+SECOND(H37)),"")</f>
        <v>43.457267020762913</v>
      </c>
      <c r="K37" s="109"/>
      <c r="L37" s="82"/>
    </row>
    <row r="38" spans="1:12" ht="21.75" customHeight="1" thickBot="1" x14ac:dyDescent="0.25">
      <c r="A38" s="91">
        <f>A37</f>
        <v>8</v>
      </c>
      <c r="B38" s="58">
        <v>30</v>
      </c>
      <c r="C38" s="59"/>
      <c r="D38" s="71" t="s">
        <v>100</v>
      </c>
      <c r="E38" s="72" t="s">
        <v>101</v>
      </c>
      <c r="F38" s="114" t="s">
        <v>28</v>
      </c>
      <c r="G38" s="115" t="str">
        <f t="shared" ref="G38" si="25">G37</f>
        <v>Санкт-Петербург</v>
      </c>
      <c r="H38" s="115">
        <f t="shared" ref="H38" si="26">H37</f>
        <v>2.3966412037037036E-2</v>
      </c>
      <c r="I38" s="115">
        <f t="shared" ref="I38" si="27">I37</f>
        <v>1.5904050925925929E-3</v>
      </c>
      <c r="J38" s="115">
        <f t="shared" ref="J38" si="28">J37</f>
        <v>43.457267020762913</v>
      </c>
      <c r="K38" s="110"/>
      <c r="L38" s="83"/>
    </row>
    <row r="39" spans="1:12" ht="21.75" customHeight="1" x14ac:dyDescent="0.2">
      <c r="A39" s="81">
        <v>9</v>
      </c>
      <c r="B39" s="67">
        <v>25</v>
      </c>
      <c r="C39" s="67"/>
      <c r="D39" s="68" t="s">
        <v>102</v>
      </c>
      <c r="E39" s="69" t="s">
        <v>103</v>
      </c>
      <c r="F39" s="70" t="s">
        <v>28</v>
      </c>
      <c r="G39" s="57" t="s">
        <v>49</v>
      </c>
      <c r="H39" s="107">
        <v>2.3980949074074078E-2</v>
      </c>
      <c r="I39" s="108">
        <f>H39-$H$23</f>
        <v>1.604942129629635E-3</v>
      </c>
      <c r="J39" s="73">
        <f>IFERROR($J$19*3600/(HOUR(H39)*3600+MINUTE(H39)*60+SECOND(H39)),"")</f>
        <v>43.43629343629344</v>
      </c>
      <c r="K39" s="109"/>
      <c r="L39" s="82"/>
    </row>
    <row r="40" spans="1:12" ht="21.75" customHeight="1" thickBot="1" x14ac:dyDescent="0.25">
      <c r="A40" s="91">
        <f>A39</f>
        <v>9</v>
      </c>
      <c r="B40" s="58">
        <v>26</v>
      </c>
      <c r="C40" s="59"/>
      <c r="D40" s="71" t="s">
        <v>104</v>
      </c>
      <c r="E40" s="72" t="s">
        <v>105</v>
      </c>
      <c r="F40" s="114" t="s">
        <v>28</v>
      </c>
      <c r="G40" s="115" t="str">
        <f t="shared" ref="G40" si="29">G39</f>
        <v>Санкт-Петербург</v>
      </c>
      <c r="H40" s="115">
        <f t="shared" ref="H40" si="30">H39</f>
        <v>2.3980949074074078E-2</v>
      </c>
      <c r="I40" s="115">
        <f t="shared" ref="I40" si="31">I39</f>
        <v>1.604942129629635E-3</v>
      </c>
      <c r="J40" s="115">
        <f t="shared" ref="J40" si="32">J39</f>
        <v>43.43629343629344</v>
      </c>
      <c r="K40" s="110"/>
      <c r="L40" s="83"/>
    </row>
    <row r="41" spans="1:12" ht="21.75" customHeight="1" x14ac:dyDescent="0.2">
      <c r="A41" s="81">
        <v>10</v>
      </c>
      <c r="B41" s="67">
        <v>72</v>
      </c>
      <c r="C41" s="67"/>
      <c r="D41" s="68" t="s">
        <v>106</v>
      </c>
      <c r="E41" s="69" t="s">
        <v>107</v>
      </c>
      <c r="F41" s="70" t="s">
        <v>24</v>
      </c>
      <c r="G41" s="57" t="s">
        <v>47</v>
      </c>
      <c r="H41" s="107">
        <v>2.4139305555555556E-2</v>
      </c>
      <c r="I41" s="108">
        <f>H41-$H$23</f>
        <v>1.7632986111111131E-3</v>
      </c>
      <c r="J41" s="73">
        <f>IFERROR($J$19*3600/(HOUR(H41)*3600+MINUTE(H41)*60+SECOND(H41)),"")</f>
        <v>43.144774688398847</v>
      </c>
      <c r="K41" s="109"/>
      <c r="L41" s="82"/>
    </row>
    <row r="42" spans="1:12" ht="21.75" customHeight="1" thickBot="1" x14ac:dyDescent="0.25">
      <c r="A42" s="91">
        <f>A41</f>
        <v>10</v>
      </c>
      <c r="B42" s="58">
        <v>73</v>
      </c>
      <c r="C42" s="59"/>
      <c r="D42" s="71" t="s">
        <v>108</v>
      </c>
      <c r="E42" s="72" t="s">
        <v>109</v>
      </c>
      <c r="F42" s="114" t="s">
        <v>24</v>
      </c>
      <c r="G42" s="115" t="str">
        <f t="shared" ref="G42" si="33">G41</f>
        <v>Самарская область</v>
      </c>
      <c r="H42" s="115">
        <f t="shared" ref="H42" si="34">H41</f>
        <v>2.4139305555555556E-2</v>
      </c>
      <c r="I42" s="115">
        <f t="shared" ref="I42" si="35">I41</f>
        <v>1.7632986111111131E-3</v>
      </c>
      <c r="J42" s="115">
        <f t="shared" ref="J42" si="36">J41</f>
        <v>43.144774688398847</v>
      </c>
      <c r="K42" s="110"/>
      <c r="L42" s="83"/>
    </row>
    <row r="43" spans="1:12" ht="21.75" customHeight="1" x14ac:dyDescent="0.2">
      <c r="A43" s="81">
        <v>11</v>
      </c>
      <c r="B43" s="67">
        <v>44</v>
      </c>
      <c r="C43" s="67"/>
      <c r="D43" s="68" t="s">
        <v>110</v>
      </c>
      <c r="E43" s="69" t="s">
        <v>111</v>
      </c>
      <c r="F43" s="70" t="s">
        <v>28</v>
      </c>
      <c r="G43" s="57" t="s">
        <v>49</v>
      </c>
      <c r="H43" s="107">
        <v>2.4143287037037039E-2</v>
      </c>
      <c r="I43" s="108">
        <f>H43-$H$23</f>
        <v>1.7672800925925963E-3</v>
      </c>
      <c r="J43" s="73">
        <f>IFERROR($J$19*3600/(HOUR(H43)*3600+MINUTE(H43)*60+SECOND(H43)),"")</f>
        <v>43.144774688398847</v>
      </c>
      <c r="K43" s="109"/>
      <c r="L43" s="82"/>
    </row>
    <row r="44" spans="1:12" ht="21.75" customHeight="1" thickBot="1" x14ac:dyDescent="0.25">
      <c r="A44" s="91">
        <f>A43</f>
        <v>11</v>
      </c>
      <c r="B44" s="58">
        <v>45</v>
      </c>
      <c r="C44" s="59"/>
      <c r="D44" s="71" t="s">
        <v>112</v>
      </c>
      <c r="E44" s="72" t="s">
        <v>113</v>
      </c>
      <c r="F44" s="114" t="s">
        <v>28</v>
      </c>
      <c r="G44" s="115" t="str">
        <f t="shared" ref="G44" si="37">G43</f>
        <v>Санкт-Петербург</v>
      </c>
      <c r="H44" s="115">
        <f t="shared" ref="H44" si="38">H43</f>
        <v>2.4143287037037039E-2</v>
      </c>
      <c r="I44" s="115">
        <f t="shared" ref="I44" si="39">I43</f>
        <v>1.7672800925925963E-3</v>
      </c>
      <c r="J44" s="115">
        <f t="shared" ref="J44" si="40">J43</f>
        <v>43.144774688398847</v>
      </c>
      <c r="K44" s="110"/>
      <c r="L44" s="83"/>
    </row>
    <row r="45" spans="1:12" ht="21.75" customHeight="1" x14ac:dyDescent="0.2">
      <c r="A45" s="81">
        <v>12</v>
      </c>
      <c r="B45" s="67">
        <v>77</v>
      </c>
      <c r="C45" s="67"/>
      <c r="D45" s="68" t="s">
        <v>114</v>
      </c>
      <c r="E45" s="69" t="s">
        <v>115</v>
      </c>
      <c r="F45" s="70" t="s">
        <v>28</v>
      </c>
      <c r="G45" s="57" t="s">
        <v>88</v>
      </c>
      <c r="H45" s="107">
        <v>2.4157858796296297E-2</v>
      </c>
      <c r="I45" s="108">
        <f>H45-$H$23</f>
        <v>1.7818518518518539E-3</v>
      </c>
      <c r="J45" s="73">
        <f>IFERROR($J$19*3600/(HOUR(H45)*3600+MINUTE(H45)*60+SECOND(H45)),"")</f>
        <v>43.124101581217055</v>
      </c>
      <c r="K45" s="109"/>
      <c r="L45" s="82"/>
    </row>
    <row r="46" spans="1:12" ht="21.75" customHeight="1" thickBot="1" x14ac:dyDescent="0.25">
      <c r="A46" s="91">
        <f>A45</f>
        <v>12</v>
      </c>
      <c r="B46" s="58">
        <v>78</v>
      </c>
      <c r="C46" s="59"/>
      <c r="D46" s="71" t="s">
        <v>116</v>
      </c>
      <c r="E46" s="72" t="s">
        <v>117</v>
      </c>
      <c r="F46" s="114" t="s">
        <v>28</v>
      </c>
      <c r="G46" s="115" t="str">
        <f t="shared" ref="G46" si="41">G45</f>
        <v>Республика Башкортостан</v>
      </c>
      <c r="H46" s="115">
        <f t="shared" ref="H46" si="42">H45</f>
        <v>2.4157858796296297E-2</v>
      </c>
      <c r="I46" s="115">
        <f t="shared" ref="I46" si="43">I45</f>
        <v>1.7818518518518539E-3</v>
      </c>
      <c r="J46" s="115">
        <f t="shared" ref="J46" si="44">J45</f>
        <v>43.124101581217055</v>
      </c>
      <c r="K46" s="110"/>
      <c r="L46" s="83"/>
    </row>
    <row r="47" spans="1:12" ht="21.75" customHeight="1" x14ac:dyDescent="0.2">
      <c r="A47" s="81">
        <v>13</v>
      </c>
      <c r="B47" s="67">
        <v>108</v>
      </c>
      <c r="C47" s="67"/>
      <c r="D47" s="68" t="s">
        <v>118</v>
      </c>
      <c r="E47" s="69" t="s">
        <v>119</v>
      </c>
      <c r="F47" s="70" t="s">
        <v>24</v>
      </c>
      <c r="G47" s="57" t="s">
        <v>120</v>
      </c>
      <c r="H47" s="107">
        <v>2.4213368055555556E-2</v>
      </c>
      <c r="I47" s="108">
        <f>H47-$H$23</f>
        <v>1.8373611111111125E-3</v>
      </c>
      <c r="J47" s="73">
        <f>IFERROR($J$19*3600/(HOUR(H47)*3600+MINUTE(H47)*60+SECOND(H47)),"")</f>
        <v>43.021032504780116</v>
      </c>
      <c r="K47" s="109"/>
      <c r="L47" s="82"/>
    </row>
    <row r="48" spans="1:12" ht="21.75" customHeight="1" thickBot="1" x14ac:dyDescent="0.25">
      <c r="A48" s="91">
        <f>A47</f>
        <v>13</v>
      </c>
      <c r="B48" s="58">
        <v>109</v>
      </c>
      <c r="C48" s="59"/>
      <c r="D48" s="71" t="s">
        <v>121</v>
      </c>
      <c r="E48" s="72" t="s">
        <v>122</v>
      </c>
      <c r="F48" s="114" t="s">
        <v>24</v>
      </c>
      <c r="G48" s="115" t="str">
        <f t="shared" ref="G48" si="45">G47</f>
        <v>Тульская область</v>
      </c>
      <c r="H48" s="115">
        <f t="shared" ref="H48" si="46">H47</f>
        <v>2.4213368055555556E-2</v>
      </c>
      <c r="I48" s="115">
        <f t="shared" ref="I48" si="47">I47</f>
        <v>1.8373611111111125E-3</v>
      </c>
      <c r="J48" s="115">
        <f t="shared" ref="J48" si="48">J47</f>
        <v>43.021032504780116</v>
      </c>
      <c r="K48" s="110"/>
      <c r="L48" s="83"/>
    </row>
    <row r="49" spans="1:12" ht="21.75" customHeight="1" x14ac:dyDescent="0.2">
      <c r="A49" s="81">
        <v>14</v>
      </c>
      <c r="B49" s="67">
        <v>64</v>
      </c>
      <c r="C49" s="67"/>
      <c r="D49" s="68" t="s">
        <v>123</v>
      </c>
      <c r="E49" s="69" t="s">
        <v>124</v>
      </c>
      <c r="F49" s="70" t="s">
        <v>24</v>
      </c>
      <c r="G49" s="57" t="s">
        <v>56</v>
      </c>
      <c r="H49" s="107">
        <v>2.4275092592592595E-2</v>
      </c>
      <c r="I49" s="108">
        <f>H49-$H$23</f>
        <v>1.8990856481481515E-3</v>
      </c>
      <c r="J49" s="73">
        <f>IFERROR($J$19*3600/(HOUR(H49)*3600+MINUTE(H49)*60+SECOND(H49)),"")</f>
        <v>42.918454935622314</v>
      </c>
      <c r="K49" s="109"/>
      <c r="L49" s="82"/>
    </row>
    <row r="50" spans="1:12" ht="21.75" customHeight="1" thickBot="1" x14ac:dyDescent="0.25">
      <c r="A50" s="91">
        <f>A49</f>
        <v>14</v>
      </c>
      <c r="B50" s="58">
        <v>67</v>
      </c>
      <c r="C50" s="59"/>
      <c r="D50" s="71" t="s">
        <v>125</v>
      </c>
      <c r="E50" s="72" t="s">
        <v>126</v>
      </c>
      <c r="F50" s="114" t="s">
        <v>24</v>
      </c>
      <c r="G50" s="115" t="str">
        <f t="shared" ref="G50" si="49">G49</f>
        <v>Республика Татарстан</v>
      </c>
      <c r="H50" s="115">
        <f t="shared" ref="H50" si="50">H49</f>
        <v>2.4275092592592595E-2</v>
      </c>
      <c r="I50" s="115">
        <f t="shared" ref="I50" si="51">I49</f>
        <v>1.8990856481481515E-3</v>
      </c>
      <c r="J50" s="115">
        <f t="shared" ref="J50" si="52">J49</f>
        <v>42.918454935622314</v>
      </c>
      <c r="K50" s="110"/>
      <c r="L50" s="83"/>
    </row>
    <row r="51" spans="1:12" ht="21.75" customHeight="1" x14ac:dyDescent="0.2">
      <c r="A51" s="81">
        <v>15</v>
      </c>
      <c r="B51" s="67">
        <v>59</v>
      </c>
      <c r="C51" s="67"/>
      <c r="D51" s="68" t="s">
        <v>127</v>
      </c>
      <c r="E51" s="69" t="s">
        <v>128</v>
      </c>
      <c r="F51" s="70" t="s">
        <v>39</v>
      </c>
      <c r="G51" s="57" t="s">
        <v>54</v>
      </c>
      <c r="H51" s="107">
        <v>2.4683067129629629E-2</v>
      </c>
      <c r="I51" s="108">
        <f>H51-$H$23</f>
        <v>2.3070601851851863E-3</v>
      </c>
      <c r="J51" s="73">
        <f>IFERROR($J$19*3600/(HOUR(H51)*3600+MINUTE(H51)*60+SECOND(H51)),"")</f>
        <v>42.194092827004219</v>
      </c>
      <c r="K51" s="109"/>
      <c r="L51" s="82"/>
    </row>
    <row r="52" spans="1:12" ht="21.75" customHeight="1" thickBot="1" x14ac:dyDescent="0.25">
      <c r="A52" s="91">
        <f>A51</f>
        <v>15</v>
      </c>
      <c r="B52" s="58">
        <v>62</v>
      </c>
      <c r="C52" s="59"/>
      <c r="D52" s="71" t="s">
        <v>129</v>
      </c>
      <c r="E52" s="72" t="s">
        <v>81</v>
      </c>
      <c r="F52" s="114" t="s">
        <v>39</v>
      </c>
      <c r="G52" s="115" t="str">
        <f t="shared" ref="G52" si="53">G51</f>
        <v>Краснодарский край</v>
      </c>
      <c r="H52" s="115">
        <f t="shared" ref="H52" si="54">H51</f>
        <v>2.4683067129629629E-2</v>
      </c>
      <c r="I52" s="115">
        <f t="shared" ref="I52" si="55">I51</f>
        <v>2.3070601851851863E-3</v>
      </c>
      <c r="J52" s="115">
        <f t="shared" ref="J52" si="56">J51</f>
        <v>42.194092827004219</v>
      </c>
      <c r="K52" s="110"/>
      <c r="L52" s="83"/>
    </row>
    <row r="53" spans="1:12" ht="21.75" customHeight="1" x14ac:dyDescent="0.2">
      <c r="A53" s="81">
        <v>16</v>
      </c>
      <c r="B53" s="67">
        <v>79</v>
      </c>
      <c r="C53" s="67"/>
      <c r="D53" s="68" t="s">
        <v>130</v>
      </c>
      <c r="E53" s="69" t="s">
        <v>131</v>
      </c>
      <c r="F53" s="70" t="s">
        <v>24</v>
      </c>
      <c r="G53" s="57" t="s">
        <v>55</v>
      </c>
      <c r="H53" s="107">
        <v>2.4709872685185184E-2</v>
      </c>
      <c r="I53" s="108">
        <f>H53-$H$23</f>
        <v>2.3338657407407405E-3</v>
      </c>
      <c r="J53" s="73">
        <f>IFERROR($J$19*3600/(HOUR(H53)*3600+MINUTE(H53)*60+SECOND(H53)),"")</f>
        <v>42.15456674473068</v>
      </c>
      <c r="K53" s="109"/>
      <c r="L53" s="82"/>
    </row>
    <row r="54" spans="1:12" ht="21.75" customHeight="1" thickBot="1" x14ac:dyDescent="0.25">
      <c r="A54" s="91">
        <f>A53</f>
        <v>16</v>
      </c>
      <c r="B54" s="58">
        <v>81</v>
      </c>
      <c r="C54" s="59"/>
      <c r="D54" s="71" t="s">
        <v>132</v>
      </c>
      <c r="E54" s="72" t="s">
        <v>133</v>
      </c>
      <c r="F54" s="114" t="s">
        <v>28</v>
      </c>
      <c r="G54" s="115" t="str">
        <f t="shared" ref="G54" si="57">G53</f>
        <v>Челябинская область</v>
      </c>
      <c r="H54" s="115">
        <f t="shared" ref="H54" si="58">H53</f>
        <v>2.4709872685185184E-2</v>
      </c>
      <c r="I54" s="115">
        <f t="shared" ref="I54" si="59">I53</f>
        <v>2.3338657407407405E-3</v>
      </c>
      <c r="J54" s="115">
        <f t="shared" ref="J54" si="60">J53</f>
        <v>42.15456674473068</v>
      </c>
      <c r="K54" s="110"/>
      <c r="L54" s="83"/>
    </row>
    <row r="55" spans="1:12" ht="21.75" customHeight="1" x14ac:dyDescent="0.2">
      <c r="A55" s="81">
        <v>17</v>
      </c>
      <c r="B55" s="67">
        <v>70</v>
      </c>
      <c r="C55" s="67"/>
      <c r="D55" s="68" t="s">
        <v>134</v>
      </c>
      <c r="E55" s="69" t="s">
        <v>135</v>
      </c>
      <c r="F55" s="70" t="s">
        <v>24</v>
      </c>
      <c r="G55" s="57" t="s">
        <v>47</v>
      </c>
      <c r="H55" s="107">
        <v>2.5094861111111113E-2</v>
      </c>
      <c r="I55" s="108">
        <f>H55-$H$23</f>
        <v>2.7188541666666698E-3</v>
      </c>
      <c r="J55" s="73">
        <f>IFERROR($J$19*3600/(HOUR(H55)*3600+MINUTE(H55)*60+SECOND(H55)),"")</f>
        <v>41.512915129151288</v>
      </c>
      <c r="K55" s="109"/>
      <c r="L55" s="82"/>
    </row>
    <row r="56" spans="1:12" ht="21.75" customHeight="1" thickBot="1" x14ac:dyDescent="0.25">
      <c r="A56" s="91">
        <f>A55</f>
        <v>17</v>
      </c>
      <c r="B56" s="58">
        <v>71</v>
      </c>
      <c r="C56" s="59"/>
      <c r="D56" s="71" t="s">
        <v>136</v>
      </c>
      <c r="E56" s="72" t="s">
        <v>137</v>
      </c>
      <c r="F56" s="114" t="s">
        <v>24</v>
      </c>
      <c r="G56" s="115" t="str">
        <f t="shared" ref="G56" si="61">G55</f>
        <v>Самарская область</v>
      </c>
      <c r="H56" s="115">
        <f t="shared" ref="H56" si="62">H55</f>
        <v>2.5094861111111113E-2</v>
      </c>
      <c r="I56" s="115">
        <f t="shared" ref="I56" si="63">I55</f>
        <v>2.7188541666666698E-3</v>
      </c>
      <c r="J56" s="115">
        <f t="shared" ref="J56" si="64">J55</f>
        <v>41.512915129151288</v>
      </c>
      <c r="K56" s="110"/>
      <c r="L56" s="83"/>
    </row>
    <row r="57" spans="1:12" ht="21.75" customHeight="1" x14ac:dyDescent="0.2">
      <c r="A57" s="81">
        <v>18</v>
      </c>
      <c r="B57" s="67">
        <v>13</v>
      </c>
      <c r="C57" s="67"/>
      <c r="D57" s="68" t="s">
        <v>138</v>
      </c>
      <c r="E57" s="69" t="s">
        <v>139</v>
      </c>
      <c r="F57" s="70" t="s">
        <v>39</v>
      </c>
      <c r="G57" s="57" t="s">
        <v>48</v>
      </c>
      <c r="H57" s="107">
        <v>2.5096597222222222E-2</v>
      </c>
      <c r="I57" s="108">
        <f t="shared" ref="I57" si="65">H57-$H$23</f>
        <v>2.7205902777777784E-3</v>
      </c>
      <c r="J57" s="73">
        <f t="shared" ref="J57" si="66">IFERROR($J$19*3600/(HOUR(H57)*3600+MINUTE(H57)*60+SECOND(H57)),"")</f>
        <v>41.512915129151288</v>
      </c>
      <c r="K57" s="109"/>
      <c r="L57" s="82"/>
    </row>
    <row r="58" spans="1:12" ht="21.75" customHeight="1" thickBot="1" x14ac:dyDescent="0.25">
      <c r="A58" s="91">
        <f>A57</f>
        <v>18</v>
      </c>
      <c r="B58" s="58">
        <v>20</v>
      </c>
      <c r="C58" s="59"/>
      <c r="D58" s="71" t="s">
        <v>140</v>
      </c>
      <c r="E58" s="72" t="s">
        <v>141</v>
      </c>
      <c r="F58" s="114" t="s">
        <v>28</v>
      </c>
      <c r="G58" s="115" t="str">
        <f t="shared" ref="G58" si="67">G57</f>
        <v>Ростовская область</v>
      </c>
      <c r="H58" s="115">
        <f t="shared" ref="H58" si="68">H57</f>
        <v>2.5096597222222222E-2</v>
      </c>
      <c r="I58" s="115">
        <f t="shared" ref="I58" si="69">I57</f>
        <v>2.7205902777777784E-3</v>
      </c>
      <c r="J58" s="115">
        <f t="shared" ref="J58" si="70">J57</f>
        <v>41.512915129151288</v>
      </c>
      <c r="K58" s="110"/>
      <c r="L58" s="83"/>
    </row>
    <row r="59" spans="1:12" ht="21.75" customHeight="1" x14ac:dyDescent="0.2">
      <c r="A59" s="81">
        <v>19</v>
      </c>
      <c r="B59" s="67">
        <v>68</v>
      </c>
      <c r="C59" s="67"/>
      <c r="D59" s="68" t="s">
        <v>142</v>
      </c>
      <c r="E59" s="69" t="s">
        <v>143</v>
      </c>
      <c r="F59" s="70" t="s">
        <v>24</v>
      </c>
      <c r="G59" s="57" t="s">
        <v>47</v>
      </c>
      <c r="H59" s="107">
        <v>2.5159722222222222E-2</v>
      </c>
      <c r="I59" s="108">
        <f t="shared" ref="I59" si="71">H59-$H$23</f>
        <v>2.7837152777777791E-3</v>
      </c>
      <c r="J59" s="73">
        <f t="shared" ref="J59" si="72">IFERROR($J$19*3600/(HOUR(H59)*3600+MINUTE(H59)*60+SECOND(H59)),"")</f>
        <v>41.39834406623735</v>
      </c>
      <c r="K59" s="109"/>
      <c r="L59" s="82"/>
    </row>
    <row r="60" spans="1:12" ht="21.75" customHeight="1" thickBot="1" x14ac:dyDescent="0.25">
      <c r="A60" s="91">
        <f>A59</f>
        <v>19</v>
      </c>
      <c r="B60" s="58">
        <v>74</v>
      </c>
      <c r="C60" s="59"/>
      <c r="D60" s="71" t="s">
        <v>144</v>
      </c>
      <c r="E60" s="72" t="s">
        <v>145</v>
      </c>
      <c r="F60" s="114" t="s">
        <v>39</v>
      </c>
      <c r="G60" s="115" t="str">
        <f t="shared" ref="G60" si="73">G59</f>
        <v>Самарская область</v>
      </c>
      <c r="H60" s="115">
        <f t="shared" ref="H60" si="74">H59</f>
        <v>2.5159722222222222E-2</v>
      </c>
      <c r="I60" s="115">
        <f t="shared" ref="I60" si="75">I59</f>
        <v>2.7837152777777791E-3</v>
      </c>
      <c r="J60" s="115">
        <f t="shared" ref="J60" si="76">J59</f>
        <v>41.39834406623735</v>
      </c>
      <c r="K60" s="110"/>
      <c r="L60" s="83"/>
    </row>
    <row r="61" spans="1:12" ht="21.75" customHeight="1" x14ac:dyDescent="0.2">
      <c r="A61" s="81">
        <v>20</v>
      </c>
      <c r="B61" s="67">
        <v>58</v>
      </c>
      <c r="C61" s="67"/>
      <c r="D61" s="68" t="s">
        <v>146</v>
      </c>
      <c r="E61" s="69" t="s">
        <v>147</v>
      </c>
      <c r="F61" s="70" t="s">
        <v>39</v>
      </c>
      <c r="G61" s="57" t="s">
        <v>54</v>
      </c>
      <c r="H61" s="107">
        <v>2.5262384259259262E-2</v>
      </c>
      <c r="I61" s="108">
        <f t="shared" ref="I61" si="77">H61-$H$23</f>
        <v>2.886377314814819E-3</v>
      </c>
      <c r="J61" s="73">
        <f t="shared" ref="J61" si="78">IFERROR($J$19*3600/(HOUR(H61)*3600+MINUTE(H61)*60+SECOND(H61)),"")</f>
        <v>41.227668346312413</v>
      </c>
      <c r="K61" s="109"/>
      <c r="L61" s="82"/>
    </row>
    <row r="62" spans="1:12" ht="21.75" customHeight="1" thickBot="1" x14ac:dyDescent="0.25">
      <c r="A62" s="91">
        <f>A61</f>
        <v>20</v>
      </c>
      <c r="B62" s="58">
        <v>63</v>
      </c>
      <c r="C62" s="59"/>
      <c r="D62" s="71" t="s">
        <v>148</v>
      </c>
      <c r="E62" s="72" t="s">
        <v>149</v>
      </c>
      <c r="F62" s="114" t="s">
        <v>28</v>
      </c>
      <c r="G62" s="115" t="str">
        <f t="shared" ref="G62" si="79">G61</f>
        <v>Краснодарский край</v>
      </c>
      <c r="H62" s="115">
        <f t="shared" ref="H62" si="80">H61</f>
        <v>2.5262384259259262E-2</v>
      </c>
      <c r="I62" s="115">
        <f t="shared" ref="I62" si="81">I61</f>
        <v>2.886377314814819E-3</v>
      </c>
      <c r="J62" s="115">
        <f t="shared" ref="J62" si="82">J61</f>
        <v>41.227668346312413</v>
      </c>
      <c r="K62" s="110"/>
      <c r="L62" s="83"/>
    </row>
    <row r="63" spans="1:12" ht="21.75" customHeight="1" x14ac:dyDescent="0.2">
      <c r="A63" s="81">
        <v>21</v>
      </c>
      <c r="B63" s="67">
        <v>65</v>
      </c>
      <c r="C63" s="67"/>
      <c r="D63" s="68" t="s">
        <v>150</v>
      </c>
      <c r="E63" s="69" t="s">
        <v>151</v>
      </c>
      <c r="F63" s="70" t="s">
        <v>28</v>
      </c>
      <c r="G63" s="57" t="s">
        <v>56</v>
      </c>
      <c r="H63" s="107">
        <v>2.5833750000000003E-2</v>
      </c>
      <c r="I63" s="108">
        <f t="shared" ref="I63" si="83">H63-$H$23</f>
        <v>3.4577430555555594E-3</v>
      </c>
      <c r="J63" s="73">
        <f t="shared" ref="J63" si="84">IFERROR($J$19*3600/(HOUR(H63)*3600+MINUTE(H63)*60+SECOND(H63)),"")</f>
        <v>40.322580645161288</v>
      </c>
      <c r="K63" s="109"/>
      <c r="L63" s="82"/>
    </row>
    <row r="64" spans="1:12" ht="21.75" customHeight="1" thickBot="1" x14ac:dyDescent="0.25">
      <c r="A64" s="91">
        <f>A63</f>
        <v>21</v>
      </c>
      <c r="B64" s="58">
        <v>66</v>
      </c>
      <c r="C64" s="59"/>
      <c r="D64" s="71" t="s">
        <v>152</v>
      </c>
      <c r="E64" s="72" t="s">
        <v>153</v>
      </c>
      <c r="F64" s="114" t="s">
        <v>39</v>
      </c>
      <c r="G64" s="115" t="str">
        <f t="shared" ref="G64" si="85">G63</f>
        <v>Республика Татарстан</v>
      </c>
      <c r="H64" s="115">
        <f t="shared" ref="H64" si="86">H63</f>
        <v>2.5833750000000003E-2</v>
      </c>
      <c r="I64" s="115">
        <f t="shared" ref="I64" si="87">I63</f>
        <v>3.4577430555555594E-3</v>
      </c>
      <c r="J64" s="115">
        <f t="shared" ref="J64" si="88">J63</f>
        <v>40.322580645161288</v>
      </c>
      <c r="K64" s="110"/>
      <c r="L64" s="83"/>
    </row>
    <row r="65" spans="1:12" ht="21.75" customHeight="1" x14ac:dyDescent="0.2">
      <c r="A65" s="81">
        <v>22</v>
      </c>
      <c r="B65" s="67">
        <v>15</v>
      </c>
      <c r="C65" s="67"/>
      <c r="D65" s="68" t="s">
        <v>154</v>
      </c>
      <c r="E65" s="69" t="s">
        <v>155</v>
      </c>
      <c r="F65" s="70" t="s">
        <v>39</v>
      </c>
      <c r="G65" s="57" t="s">
        <v>48</v>
      </c>
      <c r="H65" s="107">
        <v>2.5984953703703708E-2</v>
      </c>
      <c r="I65" s="108">
        <f t="shared" ref="I65" si="89">H65-$H$23</f>
        <v>3.6089467592592649E-3</v>
      </c>
      <c r="J65" s="73">
        <f t="shared" ref="J65" si="90">IFERROR($J$19*3600/(HOUR(H65)*3600+MINUTE(H65)*60+SECOND(H65)),"")</f>
        <v>40.089086859688194</v>
      </c>
      <c r="K65" s="109"/>
      <c r="L65" s="82"/>
    </row>
    <row r="66" spans="1:12" ht="21.75" customHeight="1" thickBot="1" x14ac:dyDescent="0.25">
      <c r="A66" s="91">
        <f>A65</f>
        <v>22</v>
      </c>
      <c r="B66" s="58">
        <v>16</v>
      </c>
      <c r="C66" s="59"/>
      <c r="D66" s="71" t="s">
        <v>156</v>
      </c>
      <c r="E66" s="72" t="s">
        <v>157</v>
      </c>
      <c r="F66" s="114" t="s">
        <v>28</v>
      </c>
      <c r="G66" s="115" t="str">
        <f t="shared" ref="G66" si="91">G65</f>
        <v>Ростовская область</v>
      </c>
      <c r="H66" s="115">
        <f t="shared" ref="H66" si="92">H65</f>
        <v>2.5984953703703708E-2</v>
      </c>
      <c r="I66" s="115">
        <f t="shared" ref="I66" si="93">I65</f>
        <v>3.6089467592592649E-3</v>
      </c>
      <c r="J66" s="115">
        <f t="shared" ref="J66" si="94">J65</f>
        <v>40.089086859688194</v>
      </c>
      <c r="K66" s="110"/>
      <c r="L66" s="83"/>
    </row>
    <row r="67" spans="1:12" ht="21.75" customHeight="1" x14ac:dyDescent="0.2">
      <c r="A67" s="81">
        <v>23</v>
      </c>
      <c r="B67" s="67">
        <v>107</v>
      </c>
      <c r="C67" s="67"/>
      <c r="D67" s="68" t="s">
        <v>158</v>
      </c>
      <c r="E67" s="69" t="s">
        <v>159</v>
      </c>
      <c r="F67" s="70" t="s">
        <v>24</v>
      </c>
      <c r="G67" s="57" t="s">
        <v>120</v>
      </c>
      <c r="H67" s="107">
        <v>2.6056145833333336E-2</v>
      </c>
      <c r="I67" s="108">
        <f t="shared" ref="I67" si="95">H67-$H$23</f>
        <v>3.6801388888888925E-3</v>
      </c>
      <c r="J67" s="73">
        <f t="shared" ref="J67" si="96">IFERROR($J$19*3600/(HOUR(H67)*3600+MINUTE(H67)*60+SECOND(H67)),"")</f>
        <v>39.982230119946692</v>
      </c>
      <c r="K67" s="109"/>
      <c r="L67" s="82"/>
    </row>
    <row r="68" spans="1:12" ht="21.75" customHeight="1" thickBot="1" x14ac:dyDescent="0.25">
      <c r="A68" s="91">
        <f>A67</f>
        <v>23</v>
      </c>
      <c r="B68" s="58">
        <v>110</v>
      </c>
      <c r="C68" s="59"/>
      <c r="D68" s="71" t="s">
        <v>160</v>
      </c>
      <c r="E68" s="72" t="s">
        <v>161</v>
      </c>
      <c r="F68" s="114" t="s">
        <v>24</v>
      </c>
      <c r="G68" s="115" t="str">
        <f t="shared" ref="G68" si="97">G67</f>
        <v>Тульская область</v>
      </c>
      <c r="H68" s="115">
        <f t="shared" ref="H68" si="98">H67</f>
        <v>2.6056145833333336E-2</v>
      </c>
      <c r="I68" s="115">
        <f t="shared" ref="I68" si="99">I67</f>
        <v>3.6801388888888925E-3</v>
      </c>
      <c r="J68" s="115">
        <f t="shared" ref="J68" si="100">J67</f>
        <v>39.982230119946692</v>
      </c>
      <c r="K68" s="110"/>
      <c r="L68" s="83"/>
    </row>
    <row r="69" spans="1:12" ht="21.75" customHeight="1" x14ac:dyDescent="0.2">
      <c r="A69" s="81">
        <v>24</v>
      </c>
      <c r="B69" s="67">
        <v>80</v>
      </c>
      <c r="C69" s="67"/>
      <c r="D69" s="68" t="s">
        <v>162</v>
      </c>
      <c r="E69" s="69" t="s">
        <v>163</v>
      </c>
      <c r="F69" s="70" t="s">
        <v>28</v>
      </c>
      <c r="G69" s="57" t="s">
        <v>55</v>
      </c>
      <c r="H69" s="107">
        <v>2.6273703703703702E-2</v>
      </c>
      <c r="I69" s="108">
        <f t="shared" ref="I69" si="101">H69-$H$23</f>
        <v>3.8976967592592587E-3</v>
      </c>
      <c r="J69" s="73">
        <f t="shared" ref="J69" si="102">IFERROR($J$19*3600/(HOUR(H69)*3600+MINUTE(H69)*60+SECOND(H69)),"")</f>
        <v>39.647577092511014</v>
      </c>
      <c r="K69" s="109"/>
      <c r="L69" s="82"/>
    </row>
    <row r="70" spans="1:12" ht="21.75" customHeight="1" thickBot="1" x14ac:dyDescent="0.25">
      <c r="A70" s="91">
        <f>A69</f>
        <v>24</v>
      </c>
      <c r="B70" s="58">
        <v>83</v>
      </c>
      <c r="C70" s="59"/>
      <c r="D70" s="71" t="s">
        <v>164</v>
      </c>
      <c r="E70" s="72" t="s">
        <v>165</v>
      </c>
      <c r="F70" s="114" t="s">
        <v>28</v>
      </c>
      <c r="G70" s="115" t="str">
        <f t="shared" ref="G70" si="103">G69</f>
        <v>Челябинская область</v>
      </c>
      <c r="H70" s="115">
        <f t="shared" ref="H70" si="104">H69</f>
        <v>2.6273703703703702E-2</v>
      </c>
      <c r="I70" s="115">
        <f t="shared" ref="I70" si="105">I69</f>
        <v>3.8976967592592587E-3</v>
      </c>
      <c r="J70" s="115">
        <f t="shared" ref="J70" si="106">J69</f>
        <v>39.647577092511014</v>
      </c>
      <c r="K70" s="110"/>
      <c r="L70" s="83"/>
    </row>
    <row r="71" spans="1:12" ht="21.75" customHeight="1" x14ac:dyDescent="0.2">
      <c r="A71" s="81">
        <v>25</v>
      </c>
      <c r="B71" s="67">
        <v>17</v>
      </c>
      <c r="C71" s="67"/>
      <c r="D71" s="68" t="s">
        <v>166</v>
      </c>
      <c r="E71" s="69" t="s">
        <v>167</v>
      </c>
      <c r="F71" s="70" t="s">
        <v>28</v>
      </c>
      <c r="G71" s="57" t="s">
        <v>48</v>
      </c>
      <c r="H71" s="107">
        <v>2.6285300925925927E-2</v>
      </c>
      <c r="I71" s="108">
        <f t="shared" ref="I71" si="107">H71-$H$23</f>
        <v>3.9092939814814841E-3</v>
      </c>
      <c r="J71" s="73">
        <f t="shared" ref="J71" si="108">IFERROR($J$19*3600/(HOUR(H71)*3600+MINUTE(H71)*60+SECOND(H71)),"")</f>
        <v>39.63011889035667</v>
      </c>
      <c r="K71" s="109"/>
      <c r="L71" s="82"/>
    </row>
    <row r="72" spans="1:12" ht="21.75" customHeight="1" thickBot="1" x14ac:dyDescent="0.25">
      <c r="A72" s="91">
        <f>A71</f>
        <v>25</v>
      </c>
      <c r="B72" s="58">
        <v>18</v>
      </c>
      <c r="C72" s="59"/>
      <c r="D72" s="71" t="s">
        <v>168</v>
      </c>
      <c r="E72" s="72" t="s">
        <v>169</v>
      </c>
      <c r="F72" s="114" t="s">
        <v>39</v>
      </c>
      <c r="G72" s="115" t="s">
        <v>48</v>
      </c>
      <c r="H72" s="115"/>
      <c r="I72" s="115"/>
      <c r="J72" s="115"/>
      <c r="K72" s="110"/>
      <c r="L72" s="83"/>
    </row>
    <row r="73" spans="1:12" ht="21.75" customHeight="1" x14ac:dyDescent="0.2">
      <c r="A73" s="81">
        <v>26</v>
      </c>
      <c r="B73" s="67">
        <v>57</v>
      </c>
      <c r="C73" s="67"/>
      <c r="D73" s="68" t="s">
        <v>170</v>
      </c>
      <c r="E73" s="69" t="s">
        <v>171</v>
      </c>
      <c r="F73" s="70" t="s">
        <v>39</v>
      </c>
      <c r="G73" s="57" t="s">
        <v>54</v>
      </c>
      <c r="H73" s="107">
        <v>2.6598761574074075E-2</v>
      </c>
      <c r="I73" s="108">
        <f t="shared" ref="I73" si="109">H73-$H$23</f>
        <v>4.2227546296296319E-3</v>
      </c>
      <c r="J73" s="73">
        <f t="shared" ref="J73" si="110">IFERROR($J$19*3600/(HOUR(H73)*3600+MINUTE(H73)*60+SECOND(H73)),"")</f>
        <v>39.164490861618802</v>
      </c>
      <c r="K73" s="109"/>
      <c r="L73" s="82"/>
    </row>
    <row r="74" spans="1:12" ht="21.75" customHeight="1" thickBot="1" x14ac:dyDescent="0.25">
      <c r="A74" s="91">
        <f>A73</f>
        <v>26</v>
      </c>
      <c r="B74" s="58">
        <v>60</v>
      </c>
      <c r="C74" s="59"/>
      <c r="D74" s="71" t="s">
        <v>172</v>
      </c>
      <c r="E74" s="72" t="s">
        <v>173</v>
      </c>
      <c r="F74" s="114" t="s">
        <v>39</v>
      </c>
      <c r="G74" s="115" t="s">
        <v>54</v>
      </c>
      <c r="H74" s="115"/>
      <c r="I74" s="115"/>
      <c r="J74" s="115"/>
      <c r="K74" s="110"/>
      <c r="L74" s="83"/>
    </row>
    <row r="75" spans="1:12" ht="21.75" customHeight="1" x14ac:dyDescent="0.2">
      <c r="A75" s="81">
        <v>27</v>
      </c>
      <c r="B75" s="67">
        <v>56</v>
      </c>
      <c r="C75" s="67"/>
      <c r="D75" s="68" t="s">
        <v>174</v>
      </c>
      <c r="E75" s="69" t="s">
        <v>175</v>
      </c>
      <c r="F75" s="70" t="s">
        <v>39</v>
      </c>
      <c r="G75" s="57" t="s">
        <v>54</v>
      </c>
      <c r="H75" s="107">
        <v>2.6756562499999997E-2</v>
      </c>
      <c r="I75" s="108">
        <f t="shared" ref="I75" si="111">H75-$H$23</f>
        <v>4.3805555555555542E-3</v>
      </c>
      <c r="J75" s="73">
        <f t="shared" ref="J75" si="112">IFERROR($J$19*3600/(HOUR(H75)*3600+MINUTE(H75)*60+SECOND(H75)),"")</f>
        <v>38.927335640138409</v>
      </c>
      <c r="K75" s="109"/>
      <c r="L75" s="82"/>
    </row>
    <row r="76" spans="1:12" ht="21.75" customHeight="1" thickBot="1" x14ac:dyDescent="0.25">
      <c r="A76" s="91">
        <f>A75</f>
        <v>27</v>
      </c>
      <c r="B76" s="58">
        <v>61</v>
      </c>
      <c r="C76" s="59"/>
      <c r="D76" s="71" t="s">
        <v>176</v>
      </c>
      <c r="E76" s="72" t="s">
        <v>177</v>
      </c>
      <c r="F76" s="114" t="s">
        <v>39</v>
      </c>
      <c r="G76" s="115" t="s">
        <v>54</v>
      </c>
      <c r="H76" s="115"/>
      <c r="I76" s="115"/>
      <c r="J76" s="115"/>
      <c r="K76" s="110"/>
      <c r="L76" s="83"/>
    </row>
    <row r="77" spans="1:12" ht="21.75" customHeight="1" x14ac:dyDescent="0.2">
      <c r="A77" s="81">
        <v>28</v>
      </c>
      <c r="B77" s="67">
        <v>23</v>
      </c>
      <c r="C77" s="67"/>
      <c r="D77" s="68" t="s">
        <v>178</v>
      </c>
      <c r="E77" s="69" t="s">
        <v>179</v>
      </c>
      <c r="F77" s="70" t="s">
        <v>39</v>
      </c>
      <c r="G77" s="57" t="s">
        <v>48</v>
      </c>
      <c r="H77" s="107">
        <v>2.7080763888888887E-2</v>
      </c>
      <c r="I77" s="108">
        <f t="shared" ref="I77" si="113">H77-$H$23</f>
        <v>4.7047569444444437E-3</v>
      </c>
      <c r="J77" s="73">
        <f t="shared" ref="J77" si="114">IFERROR($J$19*3600/(HOUR(H77)*3600+MINUTE(H77)*60+SECOND(H77)),"")</f>
        <v>38.46153846153846</v>
      </c>
      <c r="K77" s="109"/>
      <c r="L77" s="82"/>
    </row>
    <row r="78" spans="1:12" ht="21.75" customHeight="1" thickBot="1" x14ac:dyDescent="0.25">
      <c r="A78" s="91">
        <f>A77</f>
        <v>28</v>
      </c>
      <c r="B78" s="58">
        <v>24</v>
      </c>
      <c r="C78" s="59"/>
      <c r="D78" s="71" t="s">
        <v>180</v>
      </c>
      <c r="E78" s="72" t="s">
        <v>181</v>
      </c>
      <c r="F78" s="114" t="s">
        <v>39</v>
      </c>
      <c r="G78" s="115" t="s">
        <v>48</v>
      </c>
      <c r="H78" s="115"/>
      <c r="I78" s="115"/>
      <c r="J78" s="115"/>
      <c r="K78" s="110"/>
      <c r="L78" s="83"/>
    </row>
    <row r="79" spans="1:12" ht="21.75" customHeight="1" x14ac:dyDescent="0.2">
      <c r="A79" s="81">
        <v>29</v>
      </c>
      <c r="B79" s="67">
        <v>78</v>
      </c>
      <c r="C79" s="67"/>
      <c r="D79" s="68" t="s">
        <v>182</v>
      </c>
      <c r="E79" s="69" t="s">
        <v>183</v>
      </c>
      <c r="F79" s="70" t="s">
        <v>24</v>
      </c>
      <c r="G79" s="57" t="s">
        <v>55</v>
      </c>
      <c r="H79" s="107">
        <v>2.7163090277777774E-2</v>
      </c>
      <c r="I79" s="108">
        <f t="shared" ref="I79" si="115">H79-$H$23</f>
        <v>4.7870833333333307E-3</v>
      </c>
      <c r="J79" s="73">
        <f t="shared" ref="J79" si="116">IFERROR($J$19*3600/(HOUR(H79)*3600+MINUTE(H79)*60+SECOND(H79)),"")</f>
        <v>38.346825734980825</v>
      </c>
      <c r="K79" s="109"/>
      <c r="L79" s="82"/>
    </row>
    <row r="80" spans="1:12" ht="21.75" customHeight="1" thickBot="1" x14ac:dyDescent="0.25">
      <c r="A80" s="91">
        <f>A79</f>
        <v>29</v>
      </c>
      <c r="B80" s="58">
        <v>82</v>
      </c>
      <c r="C80" s="59"/>
      <c r="D80" s="71" t="s">
        <v>184</v>
      </c>
      <c r="E80" s="72" t="s">
        <v>185</v>
      </c>
      <c r="F80" s="114" t="s">
        <v>28</v>
      </c>
      <c r="G80" s="115" t="s">
        <v>55</v>
      </c>
      <c r="H80" s="115"/>
      <c r="I80" s="115"/>
      <c r="J80" s="115"/>
      <c r="K80" s="110"/>
      <c r="L80" s="83"/>
    </row>
    <row r="81" spans="1:12" ht="21.75" customHeight="1" x14ac:dyDescent="0.2">
      <c r="A81" s="81">
        <v>30</v>
      </c>
      <c r="B81" s="67">
        <v>7</v>
      </c>
      <c r="C81" s="67"/>
      <c r="D81" s="68" t="s">
        <v>186</v>
      </c>
      <c r="E81" s="69" t="s">
        <v>187</v>
      </c>
      <c r="F81" s="70"/>
      <c r="G81" s="57" t="s">
        <v>48</v>
      </c>
      <c r="H81" s="107">
        <v>2.7410960648148148E-2</v>
      </c>
      <c r="I81" s="108">
        <f t="shared" ref="I81" si="117">H81-$H$23</f>
        <v>5.0349537037037047E-3</v>
      </c>
      <c r="J81" s="73">
        <f t="shared" ref="J81" si="118">IFERROR($J$19*3600/(HOUR(H81)*3600+MINUTE(H81)*60+SECOND(H81)),"")</f>
        <v>38.006756756756758</v>
      </c>
      <c r="K81" s="109"/>
      <c r="L81" s="82"/>
    </row>
    <row r="82" spans="1:12" ht="21.75" customHeight="1" thickBot="1" x14ac:dyDescent="0.25">
      <c r="A82" s="91">
        <f>A81</f>
        <v>30</v>
      </c>
      <c r="B82" s="58">
        <v>19</v>
      </c>
      <c r="C82" s="59"/>
      <c r="D82" s="71" t="s">
        <v>188</v>
      </c>
      <c r="E82" s="72" t="s">
        <v>189</v>
      </c>
      <c r="F82" s="114"/>
      <c r="G82" s="115" t="s">
        <v>48</v>
      </c>
      <c r="H82" s="115"/>
      <c r="I82" s="115"/>
      <c r="J82" s="115"/>
      <c r="K82" s="110"/>
      <c r="L82" s="83"/>
    </row>
    <row r="83" spans="1:12" ht="21.75" customHeight="1" x14ac:dyDescent="0.2">
      <c r="A83" s="81" t="s">
        <v>198</v>
      </c>
      <c r="B83" s="67">
        <v>50</v>
      </c>
      <c r="C83" s="67"/>
      <c r="D83" s="68" t="s">
        <v>190</v>
      </c>
      <c r="E83" s="69" t="s">
        <v>191</v>
      </c>
      <c r="F83" s="70" t="s">
        <v>24</v>
      </c>
      <c r="G83" s="57" t="s">
        <v>57</v>
      </c>
      <c r="H83" s="107"/>
      <c r="I83" s="108"/>
      <c r="J83" s="73"/>
      <c r="K83" s="109"/>
      <c r="L83" s="82"/>
    </row>
    <row r="84" spans="1:12" ht="21.75" customHeight="1" thickBot="1" x14ac:dyDescent="0.25">
      <c r="A84" s="111" t="str">
        <f>A83</f>
        <v>НФ</v>
      </c>
      <c r="B84" s="92">
        <v>55</v>
      </c>
      <c r="C84" s="93"/>
      <c r="D84" s="94" t="s">
        <v>192</v>
      </c>
      <c r="E84" s="95" t="s">
        <v>193</v>
      </c>
      <c r="F84" s="116" t="s">
        <v>24</v>
      </c>
      <c r="G84" s="117" t="s">
        <v>57</v>
      </c>
      <c r="H84" s="117"/>
      <c r="I84" s="117"/>
      <c r="J84" s="117"/>
      <c r="K84" s="118"/>
      <c r="L84" s="96"/>
    </row>
    <row r="85" spans="1:12" ht="7.5" customHeight="1" thickTop="1" thickBot="1" x14ac:dyDescent="0.25">
      <c r="A85" s="32"/>
      <c r="B85" s="33"/>
      <c r="C85" s="33"/>
      <c r="D85" s="1"/>
      <c r="E85" s="34"/>
      <c r="F85" s="20"/>
      <c r="G85" s="20"/>
      <c r="H85" s="35"/>
      <c r="I85" s="36"/>
      <c r="J85" s="37"/>
      <c r="K85" s="36"/>
      <c r="L85" s="36"/>
    </row>
    <row r="86" spans="1:12" ht="15.75" thickTop="1" x14ac:dyDescent="0.2">
      <c r="A86" s="175" t="s">
        <v>4</v>
      </c>
      <c r="B86" s="165"/>
      <c r="C86" s="165"/>
      <c r="D86" s="165"/>
      <c r="E86" s="87"/>
      <c r="F86" s="87"/>
      <c r="G86" s="165" t="s">
        <v>36</v>
      </c>
      <c r="H86" s="165"/>
      <c r="I86" s="165"/>
      <c r="J86" s="165"/>
      <c r="K86" s="165"/>
      <c r="L86" s="166"/>
    </row>
    <row r="87" spans="1:12" x14ac:dyDescent="0.2">
      <c r="A87" s="169" t="s">
        <v>194</v>
      </c>
      <c r="B87" s="170"/>
      <c r="C87" s="170"/>
      <c r="D87" s="171"/>
      <c r="E87" s="97"/>
      <c r="F87" s="74"/>
      <c r="G87" s="38" t="s">
        <v>25</v>
      </c>
      <c r="H87" s="85">
        <v>9</v>
      </c>
      <c r="I87" s="39"/>
      <c r="J87" s="40"/>
      <c r="K87" s="77" t="s">
        <v>23</v>
      </c>
      <c r="L87" s="78">
        <f>COUNTIF(F23:F32,"ЗМС")</f>
        <v>0</v>
      </c>
    </row>
    <row r="88" spans="1:12" x14ac:dyDescent="0.2">
      <c r="A88" s="169" t="s">
        <v>195</v>
      </c>
      <c r="B88" s="170"/>
      <c r="C88" s="170"/>
      <c r="D88" s="171"/>
      <c r="E88" s="97"/>
      <c r="F88" s="75"/>
      <c r="G88" s="42" t="s">
        <v>29</v>
      </c>
      <c r="H88" s="84">
        <v>31</v>
      </c>
      <c r="I88" s="98"/>
      <c r="J88" s="44"/>
      <c r="K88" s="77" t="s">
        <v>17</v>
      </c>
      <c r="L88" s="78">
        <f>COUNTIF(F23:F84,"МСМК")</f>
        <v>0</v>
      </c>
    </row>
    <row r="89" spans="1:12" x14ac:dyDescent="0.2">
      <c r="A89" s="169" t="s">
        <v>196</v>
      </c>
      <c r="B89" s="170"/>
      <c r="C89" s="170"/>
      <c r="D89" s="171"/>
      <c r="E89" s="97"/>
      <c r="F89" s="75"/>
      <c r="G89" s="42" t="s">
        <v>30</v>
      </c>
      <c r="H89" s="84">
        <v>31</v>
      </c>
      <c r="I89" s="98"/>
      <c r="J89" s="44"/>
      <c r="K89" s="77" t="s">
        <v>20</v>
      </c>
      <c r="L89" s="78">
        <f>COUNTIF(F23:F84,"МС")</f>
        <v>0</v>
      </c>
    </row>
    <row r="90" spans="1:12" x14ac:dyDescent="0.2">
      <c r="A90" s="169" t="s">
        <v>197</v>
      </c>
      <c r="B90" s="170"/>
      <c r="C90" s="170"/>
      <c r="D90" s="171"/>
      <c r="E90" s="97"/>
      <c r="F90" s="75"/>
      <c r="G90" s="42" t="s">
        <v>31</v>
      </c>
      <c r="H90" s="85">
        <v>30</v>
      </c>
      <c r="I90" s="98"/>
      <c r="J90" s="44"/>
      <c r="K90" s="77" t="s">
        <v>24</v>
      </c>
      <c r="L90" s="78">
        <f>COUNTIF(F23:F84,"КМС")</f>
        <v>24</v>
      </c>
    </row>
    <row r="91" spans="1:12" x14ac:dyDescent="0.2">
      <c r="A91" s="172"/>
      <c r="B91" s="173"/>
      <c r="C91" s="173"/>
      <c r="D91" s="174"/>
      <c r="E91" s="97"/>
      <c r="F91" s="75"/>
      <c r="G91" s="42" t="s">
        <v>32</v>
      </c>
      <c r="H91" s="85">
        <v>1</v>
      </c>
      <c r="I91" s="98"/>
      <c r="J91" s="44"/>
      <c r="K91" s="77" t="s">
        <v>28</v>
      </c>
      <c r="L91" s="78">
        <f>COUNTIF(F23:F84,"1 СР")</f>
        <v>22</v>
      </c>
    </row>
    <row r="92" spans="1:12" x14ac:dyDescent="0.2">
      <c r="A92" s="88"/>
      <c r="B92" s="89"/>
      <c r="C92" s="89"/>
      <c r="D92" s="90"/>
      <c r="E92" s="97"/>
      <c r="F92" s="75"/>
      <c r="G92" s="77" t="s">
        <v>41</v>
      </c>
      <c r="H92" s="86">
        <v>0</v>
      </c>
      <c r="I92" s="98"/>
      <c r="J92" s="44"/>
      <c r="K92" s="79" t="s">
        <v>39</v>
      </c>
      <c r="L92" s="80">
        <f>COUNTIF(F23:F84,"2 СР")</f>
        <v>14</v>
      </c>
    </row>
    <row r="93" spans="1:12" x14ac:dyDescent="0.2">
      <c r="A93" s="172"/>
      <c r="B93" s="173"/>
      <c r="C93" s="173"/>
      <c r="D93" s="174"/>
      <c r="E93" s="97"/>
      <c r="F93" s="75"/>
      <c r="G93" s="42" t="s">
        <v>33</v>
      </c>
      <c r="H93" s="85">
        <v>0</v>
      </c>
      <c r="I93" s="98"/>
      <c r="J93" s="44"/>
      <c r="K93" s="79" t="s">
        <v>40</v>
      </c>
      <c r="L93" s="78">
        <f>COUNTIF(F23:F84,"3 СР")</f>
        <v>0</v>
      </c>
    </row>
    <row r="94" spans="1:12" x14ac:dyDescent="0.2">
      <c r="A94" s="172"/>
      <c r="B94" s="173"/>
      <c r="C94" s="173"/>
      <c r="D94" s="174"/>
      <c r="E94" s="45"/>
      <c r="F94" s="76"/>
      <c r="G94" s="42" t="s">
        <v>34</v>
      </c>
      <c r="H94" s="85">
        <v>0</v>
      </c>
      <c r="I94" s="46"/>
      <c r="J94" s="47"/>
      <c r="K94" s="41"/>
      <c r="L94" s="62"/>
    </row>
    <row r="95" spans="1:12" ht="7.5" customHeight="1" x14ac:dyDescent="0.2">
      <c r="A95" s="48"/>
      <c r="B95" s="99"/>
      <c r="C95" s="99"/>
      <c r="D95" s="97"/>
      <c r="E95" s="100"/>
      <c r="F95" s="97"/>
      <c r="G95" s="97"/>
      <c r="H95" s="101"/>
      <c r="I95" s="97"/>
      <c r="J95" s="102"/>
      <c r="K95" s="97"/>
      <c r="L95" s="50"/>
    </row>
    <row r="96" spans="1:12" ht="15.75" x14ac:dyDescent="0.2">
      <c r="A96" s="167" t="s">
        <v>2</v>
      </c>
      <c r="B96" s="168"/>
      <c r="C96" s="168"/>
      <c r="D96" s="168"/>
      <c r="E96" s="176" t="s">
        <v>9</v>
      </c>
      <c r="F96" s="176"/>
      <c r="G96" s="176"/>
      <c r="H96" s="168" t="s">
        <v>3</v>
      </c>
      <c r="I96" s="168"/>
      <c r="J96" s="168"/>
      <c r="K96" s="168" t="s">
        <v>44</v>
      </c>
      <c r="L96" s="177"/>
    </row>
    <row r="97" spans="1:27" x14ac:dyDescent="0.2">
      <c r="A97" s="48"/>
      <c r="B97" s="97"/>
      <c r="C97" s="97"/>
      <c r="D97" s="97"/>
      <c r="E97" s="97"/>
      <c r="F97" s="39"/>
      <c r="G97" s="39"/>
      <c r="H97" s="39"/>
      <c r="I97" s="39"/>
      <c r="J97" s="39"/>
      <c r="K97" s="39"/>
      <c r="L97" s="54"/>
    </row>
    <row r="98" spans="1:27" x14ac:dyDescent="0.2">
      <c r="A98" s="51"/>
      <c r="B98" s="99"/>
      <c r="C98" s="99"/>
      <c r="D98" s="99"/>
      <c r="E98" s="103"/>
      <c r="F98" s="99"/>
      <c r="G98" s="99"/>
      <c r="H98" s="104"/>
      <c r="I98" s="99"/>
      <c r="J98" s="99"/>
      <c r="K98" s="99"/>
      <c r="L98" s="53"/>
    </row>
    <row r="99" spans="1:27" x14ac:dyDescent="0.2">
      <c r="A99" s="51"/>
      <c r="B99" s="99"/>
      <c r="C99" s="99"/>
      <c r="D99" s="99"/>
      <c r="E99" s="103"/>
      <c r="F99" s="99"/>
      <c r="G99" s="99"/>
      <c r="H99" s="104"/>
      <c r="I99" s="99"/>
      <c r="J99" s="99"/>
      <c r="K99" s="99"/>
      <c r="L99" s="53"/>
    </row>
    <row r="100" spans="1:27" x14ac:dyDescent="0.2">
      <c r="A100" s="51"/>
      <c r="B100" s="99"/>
      <c r="C100" s="99"/>
      <c r="D100" s="99"/>
      <c r="E100" s="103"/>
      <c r="F100" s="99"/>
      <c r="G100" s="99"/>
      <c r="H100" s="104"/>
      <c r="I100" s="99"/>
      <c r="J100" s="99"/>
      <c r="K100" s="99"/>
      <c r="L100" s="53"/>
    </row>
    <row r="101" spans="1:27" x14ac:dyDescent="0.2">
      <c r="A101" s="51"/>
      <c r="B101" s="99"/>
      <c r="C101" s="99"/>
      <c r="D101" s="99"/>
      <c r="E101" s="103"/>
      <c r="F101" s="99"/>
      <c r="G101" s="99"/>
      <c r="H101" s="104"/>
      <c r="I101" s="99"/>
      <c r="J101" s="99"/>
      <c r="K101" s="99"/>
      <c r="L101" s="53"/>
    </row>
    <row r="102" spans="1:27" ht="16.5" thickBot="1" x14ac:dyDescent="0.25">
      <c r="A102" s="163" t="s">
        <v>35</v>
      </c>
      <c r="B102" s="164"/>
      <c r="C102" s="164"/>
      <c r="D102" s="164"/>
      <c r="E102" s="119" t="str">
        <f>G17</f>
        <v>БУГОЛЬЦЕВ В.Н. (ВК, г. Ростов-на-Дону)</v>
      </c>
      <c r="F102" s="119"/>
      <c r="G102" s="119"/>
      <c r="H102" s="119" t="str">
        <f>G18</f>
        <v>АНДРИАНОВА Е.Ю. (1К, г. Ростов-на-Дону)</v>
      </c>
      <c r="I102" s="119"/>
      <c r="J102" s="119"/>
      <c r="K102" s="119" t="str">
        <f>G19</f>
        <v>ДАНИЛОВА Р.Г. (1К, г. Ростов-на-Дону)</v>
      </c>
      <c r="L102" s="120"/>
    </row>
    <row r="103" spans="1:27" s="19" customFormat="1" ht="13.5" thickTop="1" x14ac:dyDescent="0.2">
      <c r="A103" s="2"/>
      <c r="B103" s="52"/>
      <c r="C103" s="52"/>
      <c r="D103" s="2"/>
      <c r="F103" s="2"/>
      <c r="G103" s="2"/>
      <c r="H103" s="43"/>
      <c r="I103" s="2"/>
      <c r="J103" s="49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</sheetData>
  <mergeCells count="48">
    <mergeCell ref="A102:D102"/>
    <mergeCell ref="G86:L86"/>
    <mergeCell ref="A96:D96"/>
    <mergeCell ref="A87:D87"/>
    <mergeCell ref="A88:D88"/>
    <mergeCell ref="A90:D90"/>
    <mergeCell ref="A91:D91"/>
    <mergeCell ref="A93:D93"/>
    <mergeCell ref="A94:D94"/>
    <mergeCell ref="A89:D89"/>
    <mergeCell ref="A86:D86"/>
    <mergeCell ref="E96:G96"/>
    <mergeCell ref="E102:G102"/>
    <mergeCell ref="H96:J96"/>
    <mergeCell ref="H102:J102"/>
    <mergeCell ref="K96:L96"/>
    <mergeCell ref="A6:L6"/>
    <mergeCell ref="A11:L11"/>
    <mergeCell ref="H15:L15"/>
    <mergeCell ref="A8:L8"/>
    <mergeCell ref="A9:L9"/>
    <mergeCell ref="A10:L10"/>
    <mergeCell ref="A7:L7"/>
    <mergeCell ref="A14:D14"/>
    <mergeCell ref="A15:G15"/>
    <mergeCell ref="A12:L12"/>
    <mergeCell ref="L21:L22"/>
    <mergeCell ref="D21:D22"/>
    <mergeCell ref="A13:D13"/>
    <mergeCell ref="G21:G22"/>
    <mergeCell ref="A21:A22"/>
    <mergeCell ref="B21:B22"/>
    <mergeCell ref="K102:L102"/>
    <mergeCell ref="E21:E22"/>
    <mergeCell ref="F21:F22"/>
    <mergeCell ref="A1:L1"/>
    <mergeCell ref="A2:L2"/>
    <mergeCell ref="A3:L3"/>
    <mergeCell ref="A4:L4"/>
    <mergeCell ref="A5:L5"/>
    <mergeCell ref="H21:H22"/>
    <mergeCell ref="H16:L16"/>
    <mergeCell ref="H17:L17"/>
    <mergeCell ref="H18:L18"/>
    <mergeCell ref="C21:C22"/>
    <mergeCell ref="I21:I22"/>
    <mergeCell ref="J21:J22"/>
    <mergeCell ref="K21:K22"/>
  </mergeCells>
  <printOptions horizontalCentered="1"/>
  <pageMargins left="0.19685039370078741" right="0.19685039370078741" top="0.78740157480314965" bottom="0.50055555555555553" header="0.15748031496062992" footer="0.11811023622047245"/>
  <pageSetup paperSize="256" scale="54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ignoredErrors>
    <ignoredError sqref="J25 I27:J27 I57:J57 I29:J29 I31:J31 I33:J33 I35:J35 I37:J37 I39:J39 I41:J41 I43:J43 I45:J45 I47:J47 I49:J49 I51:J51 I53:J53 I55:J55 I59:J59 I61:J61 I63:J63 I65:J65 I67:J67 I69:J69 I71:J7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парная гонка</vt:lpstr>
      <vt:lpstr>'парная гонка'!Заголовки_для_печати</vt:lpstr>
      <vt:lpstr>'парная гонка'!Область_печати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2021-07-08T19:50:12Z</cp:lastPrinted>
  <dcterms:created xsi:type="dcterms:W3CDTF">1996-10-08T23:32:33Z</dcterms:created>
  <dcterms:modified xsi:type="dcterms:W3CDTF">2022-10-06T13:03:11Z</dcterms:modified>
</cp:coreProperties>
</file>