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20490" windowHeight="7755" tabRatio="500"/>
  </bookViews>
  <sheets>
    <sheet name="Итог прот ВМХ парк" sheetId="2" r:id="rId1"/>
  </sheets>
  <definedNames>
    <definedName name="_xlnm.Print_Titles" localSheetId="0">'Итог прот ВМХ парк'!$21:$21</definedName>
  </definedNames>
  <calcPr calcId="152511"/>
</workbook>
</file>

<file path=xl/calcChain.xml><?xml version="1.0" encoding="utf-8"?>
<calcChain xmlns="http://schemas.openxmlformats.org/spreadsheetml/2006/main">
  <c r="K55" i="2" l="1"/>
  <c r="K56" i="2"/>
  <c r="K57" i="2"/>
  <c r="I58" i="2"/>
  <c r="K58" i="2"/>
  <c r="I59" i="2"/>
  <c r="K59" i="2"/>
  <c r="I60" i="2"/>
  <c r="K60" i="2"/>
  <c r="I61" i="2"/>
  <c r="K61" i="2"/>
  <c r="I57" i="2" l="1"/>
  <c r="I56" i="2" s="1"/>
  <c r="J69" i="2"/>
  <c r="H69" i="2" l="1"/>
  <c r="E69" i="2"/>
</calcChain>
</file>

<file path=xl/sharedStrings.xml><?xml version="1.0" encoding="utf-8"?>
<sst xmlns="http://schemas.openxmlformats.org/spreadsheetml/2006/main" count="191" uniqueCount="122">
  <si>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</si>
  <si>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</si>
  <si>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</si>
  <si>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</si>
  <si>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</si>
  <si>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</si>
  <si>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</si>
  <si>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</si>
  <si>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</si>
  <si>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</si>
  <si>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</si>
  <si>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</si>
  <si>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</si>
  <si>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</si>
  <si>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</si>
  <si>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</si>
  <si>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</si>
  <si>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</si>
  <si>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</si>
  <si>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</si>
  <si>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</si>
  <si>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</si>
  <si>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</si>
  <si>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</si>
  <si>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</si>
  <si>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</si>
  <si>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</si>
  <si>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</si>
  <si>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</si>
  <si>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</si>
  <si>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</si>
  <si>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</si>
  <si>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</si>
  <si>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</si>
  <si>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</si>
  <si>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</si>
  <si>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</si>
  <si>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</si>
  <si>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</si>
  <si>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</si>
  <si>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</si>
  <si>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</si>
  <si>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</si>
  <si>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</si>
  <si>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Осадки: ясно</t>
  </si>
  <si>
    <t xml:space="preserve">Ветер: </t>
  </si>
  <si>
    <t>Удмуртская Республика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</si>
  <si>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</si>
  <si>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</si>
  <si>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ВМХ - фристайл - парк (или парк - смешанный)</t>
  </si>
  <si>
    <t xml:space="preserve"> МЕСТО ПРОВЕДЕНИЯ: г. Ижевск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</si>
  <si>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</si>
  <si>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00м</t>
    </r>
  </si>
  <si>
    <t>НАЗВАНИЕ ТРАССЫ / РЕГ.НОМЕР: СЕТИ-ПАРК</t>
  </si>
  <si>
    <t>№ ВРВС: 0080061612Я</t>
  </si>
  <si>
    <t>ХАРИН В.В. (ВК, г. ИЖЕВСК)</t>
  </si>
  <si>
    <t>ШАКЛЕИН В.А. (1К, г. ИЖЕВСК)</t>
  </si>
  <si>
    <t>МАЛАХОВ P.A. (1К, г. ИЖЕВСК)</t>
  </si>
  <si>
    <t>Свердловская область</t>
  </si>
  <si>
    <t xml:space="preserve"> ДАТА ПРОВЕДЕНИЯ: 06 мая 2022 года </t>
  </si>
  <si>
    <t>РОО "ФВСОО"</t>
  </si>
  <si>
    <t>ГБУ СШОР "Нагорная" Москомспорт</t>
  </si>
  <si>
    <t>Москва</t>
  </si>
  <si>
    <t>РЕЗУЛЬТАТ ОЧКИ</t>
  </si>
  <si>
    <t>Оренбургская область</t>
  </si>
  <si>
    <t>Юноши 15-16 лет</t>
  </si>
  <si>
    <t>ЯКИМОВ Николай</t>
  </si>
  <si>
    <t>Республика Татарстан</t>
  </si>
  <si>
    <t>ГАУ ЦСП</t>
  </si>
  <si>
    <t>ПРЯДКО Егор</t>
  </si>
  <si>
    <t>Московская область</t>
  </si>
  <si>
    <t>ГБПОУ МО "УОР №1"</t>
  </si>
  <si>
    <t>ЕГОРОВ Артем</t>
  </si>
  <si>
    <t>ГБУ СШОР №2 Калининского района</t>
  </si>
  <si>
    <t>КРУЖАЛОВ Андрей</t>
  </si>
  <si>
    <t>МАУ "ШТВС "Юность-ДОСААФ"</t>
  </si>
  <si>
    <t>ИВАНОВ Максим</t>
  </si>
  <si>
    <t>КАРАНКЕВИЧ Вадим</t>
  </si>
  <si>
    <t>Тюменская область</t>
  </si>
  <si>
    <t>РОО "ФВСТО"</t>
  </si>
  <si>
    <t>АНФЁРОВ Ярослав</t>
  </si>
  <si>
    <t>БУ УР ССШОР</t>
  </si>
  <si>
    <t>ЧИСТЯКОВ Александр</t>
  </si>
  <si>
    <t>КОЗЛОВ Данил</t>
  </si>
  <si>
    <t>МАТРОНИЦКИЙ Иван</t>
  </si>
  <si>
    <t>БАЕВ КИРИЛЛ</t>
  </si>
  <si>
    <t>МИЗИН Дмитрий</t>
  </si>
  <si>
    <t>Омская область</t>
  </si>
  <si>
    <t>БУ ОО "СШОР "Академия велоспорта"</t>
  </si>
  <si>
    <t>КОРОСТИН Владимир</t>
  </si>
  <si>
    <t>ЦЫРЕНЩИКОВ Матвей</t>
  </si>
  <si>
    <t>ПУЗЬ Данил</t>
  </si>
  <si>
    <t>Ростовская область</t>
  </si>
  <si>
    <t>МБУ "Гребной канал Дон"</t>
  </si>
  <si>
    <t>КОРНЕВ Александр</t>
  </si>
  <si>
    <t>АБДРАХМАНОВ Карим</t>
  </si>
  <si>
    <t>СТРИЖАК Александр</t>
  </si>
  <si>
    <t>ДОСОВ Илья</t>
  </si>
  <si>
    <t>КАЛАЧЕВ Денис</t>
  </si>
  <si>
    <t>Самарская область</t>
  </si>
  <si>
    <t>ГАУ СШОР №7</t>
  </si>
  <si>
    <t>РЫХЛИК Кирилл</t>
  </si>
  <si>
    <t>ГАУ СШОР №8</t>
  </si>
  <si>
    <t>СИНЕВ Глеб</t>
  </si>
  <si>
    <t>Челябинская область</t>
  </si>
  <si>
    <t>МБУ СШОР №2</t>
  </si>
  <si>
    <t>СОСНОВИКОВ Семен</t>
  </si>
  <si>
    <t>ТЮРИН Алексей</t>
  </si>
  <si>
    <t>ВЕСЕЛОВ Егор</t>
  </si>
  <si>
    <t>Краснодарский край</t>
  </si>
  <si>
    <t>ГБУ КК "СШОР по велосипедному спорту"</t>
  </si>
  <si>
    <t>ГЛУШКО Кирилл</t>
  </si>
  <si>
    <t>ЖУКОВ Тимофей</t>
  </si>
  <si>
    <t>НИКОЛАЕНКО Алесандр</t>
  </si>
  <si>
    <t>БАЦУНОВ Андрей</t>
  </si>
  <si>
    <t>МИЛЬКО Вячеслав</t>
  </si>
  <si>
    <t>НФ</t>
  </si>
  <si>
    <t>ДЕРИГЛАЗОВ Богдан</t>
  </si>
  <si>
    <t>Санкт-Петербург</t>
  </si>
  <si>
    <t>Температура: +7+8</t>
  </si>
  <si>
    <t>Влажность: 64%</t>
  </si>
  <si>
    <t>№ ЕКП 2022: 4705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</si>
</sst>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0" fillId="0" borderId="0"/>
  </cellStyleXfs>
  <cellXfs count="10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24" xfId="13" applyFont="1" applyBorder="1" applyAlignment="1">
      <alignment horizontal="center" vertical="center"/>
    </xf>
    <xf numFmtId="0" fontId="21" fillId="0" borderId="24" xfId="13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24" xfId="13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13" applyFont="1" applyBorder="1" applyAlignment="1">
      <alignment horizontal="center" vertical="center"/>
    </xf>
    <xf numFmtId="0" fontId="21" fillId="0" borderId="36" xfId="13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36" xfId="13" applyFont="1" applyBorder="1" applyAlignment="1">
      <alignment horizontal="left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12" applyFont="1" applyFill="1" applyBorder="1" applyAlignment="1">
      <alignment horizontal="center" vertical="center" wrapText="1"/>
    </xf>
    <xf numFmtId="46" fontId="21" fillId="2" borderId="22" xfId="12" applyNumberFormat="1" applyFont="1" applyFill="1" applyBorder="1" applyAlignment="1">
      <alignment horizontal="center" vertical="center" wrapText="1"/>
    </xf>
    <xf numFmtId="0" fontId="21" fillId="2" borderId="2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 5" xfId="13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70"/>
  <sheetViews>
    <sheetView tabSelected="1" view="pageBreakPreview" topLeftCell="A7" zoomScale="77" zoomScaleNormal="100" zoomScaleSheetLayoutView="77" zoomScalePageLayoutView="95" workbookViewId="0">
      <selection activeCell="J24" sqref="J2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23" style="1" customWidth="1"/>
    <col min="8" max="8" width="32.85546875" style="1" customWidth="1"/>
    <col min="9" max="9" width="12.42578125" style="1" customWidth="1"/>
    <col min="10" max="10" width="14.425781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2.5" customHeight="1" x14ac:dyDescent="0.2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2.5" customHeight="1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2.5" customHeight="1" x14ac:dyDescent="0.2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6.7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3" customFormat="1" ht="28.5" x14ac:dyDescent="0.2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3" customFormat="1" ht="18" customHeight="1" x14ac:dyDescent="0.2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s="3" customFormat="1" ht="6" customHeight="1" thickBo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8" customHeight="1" thickTop="1" x14ac:dyDescent="0.2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 x14ac:dyDescent="0.2">
      <c r="A10" s="96" t="s">
        <v>49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9.5" customHeight="1" x14ac:dyDescent="0.2">
      <c r="A11" s="96" t="s">
        <v>65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7.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.75" x14ac:dyDescent="0.2">
      <c r="A13" s="98" t="s">
        <v>50</v>
      </c>
      <c r="B13" s="98"/>
      <c r="C13" s="98"/>
      <c r="D13" s="98"/>
      <c r="E13" s="4"/>
      <c r="F13" s="4"/>
      <c r="H13" s="59" t="s">
        <v>51</v>
      </c>
      <c r="I13" s="4"/>
      <c r="J13" s="5"/>
      <c r="K13" s="6" t="s">
        <v>54</v>
      </c>
    </row>
    <row r="14" spans="1:11" ht="15.75" x14ac:dyDescent="0.2">
      <c r="A14" s="99" t="s">
        <v>59</v>
      </c>
      <c r="B14" s="99"/>
      <c r="C14" s="99"/>
      <c r="D14" s="99"/>
      <c r="E14" s="7"/>
      <c r="F14" s="7"/>
      <c r="H14" s="60" t="s">
        <v>52</v>
      </c>
      <c r="I14" s="7"/>
      <c r="J14" s="8"/>
      <c r="K14" s="63" t="s">
        <v>121</v>
      </c>
    </row>
    <row r="15" spans="1:11" ht="15" x14ac:dyDescent="0.2">
      <c r="A15" s="100" t="s">
        <v>5</v>
      </c>
      <c r="B15" s="100"/>
      <c r="C15" s="100"/>
      <c r="D15" s="100"/>
      <c r="E15" s="100"/>
      <c r="F15" s="100"/>
      <c r="G15" s="100"/>
      <c r="H15" s="100"/>
      <c r="I15" s="101" t="s">
        <v>6</v>
      </c>
      <c r="J15" s="101"/>
      <c r="K15" s="101"/>
    </row>
    <row r="16" spans="1:11" ht="15" x14ac:dyDescent="0.2">
      <c r="A16" s="9" t="s">
        <v>7</v>
      </c>
      <c r="B16" s="10"/>
      <c r="C16" s="10"/>
      <c r="D16" s="11"/>
      <c r="E16" s="12"/>
      <c r="F16" s="11"/>
      <c r="G16" s="13"/>
      <c r="H16" s="53"/>
      <c r="I16" s="89" t="s">
        <v>53</v>
      </c>
      <c r="J16" s="89"/>
      <c r="K16" s="89"/>
    </row>
    <row r="17" spans="1:11" ht="15" x14ac:dyDescent="0.2">
      <c r="A17" s="9" t="s">
        <v>8</v>
      </c>
      <c r="B17" s="10"/>
      <c r="C17" s="10"/>
      <c r="D17" s="13"/>
      <c r="E17" s="12"/>
      <c r="F17" s="11"/>
      <c r="G17" s="14"/>
      <c r="H17" s="61" t="s">
        <v>55</v>
      </c>
      <c r="I17" s="15" t="s">
        <v>9</v>
      </c>
      <c r="J17" s="16"/>
      <c r="K17" s="58"/>
    </row>
    <row r="18" spans="1:11" ht="15" x14ac:dyDescent="0.2">
      <c r="A18" s="17" t="s">
        <v>10</v>
      </c>
      <c r="B18" s="10"/>
      <c r="C18" s="10"/>
      <c r="D18" s="13"/>
      <c r="E18" s="12"/>
      <c r="F18" s="11"/>
      <c r="G18" s="14"/>
      <c r="H18" s="61" t="s">
        <v>56</v>
      </c>
      <c r="I18" s="15" t="s">
        <v>11</v>
      </c>
      <c r="J18" s="16"/>
      <c r="K18" s="58"/>
    </row>
    <row r="19" spans="1:11" ht="15.75" thickBot="1" x14ac:dyDescent="0.25">
      <c r="A19" s="9" t="s">
        <v>12</v>
      </c>
      <c r="B19" s="18"/>
      <c r="C19" s="18"/>
      <c r="D19" s="14"/>
      <c r="E19" s="14"/>
      <c r="F19" s="14"/>
      <c r="G19" s="19"/>
      <c r="H19" s="62" t="s">
        <v>57</v>
      </c>
      <c r="I19" s="20" t="s">
        <v>43</v>
      </c>
      <c r="J19" s="56"/>
      <c r="K19" s="57"/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5" customFormat="1" ht="42.75" customHeight="1" thickTop="1" x14ac:dyDescent="0.2">
      <c r="A21" s="79" t="s">
        <v>13</v>
      </c>
      <c r="B21" s="80" t="s">
        <v>14</v>
      </c>
      <c r="C21" s="80" t="s">
        <v>15</v>
      </c>
      <c r="D21" s="80" t="s">
        <v>16</v>
      </c>
      <c r="E21" s="80" t="s">
        <v>17</v>
      </c>
      <c r="F21" s="80" t="s">
        <v>18</v>
      </c>
      <c r="G21" s="80" t="s">
        <v>19</v>
      </c>
      <c r="H21" s="80" t="s">
        <v>20</v>
      </c>
      <c r="I21" s="81" t="s">
        <v>63</v>
      </c>
      <c r="J21" s="82" t="s">
        <v>21</v>
      </c>
      <c r="K21" s="83" t="s">
        <v>22</v>
      </c>
    </row>
    <row r="22" spans="1:11" s="26" customFormat="1" ht="27" customHeight="1" x14ac:dyDescent="0.2">
      <c r="A22" s="67">
        <v>1</v>
      </c>
      <c r="B22" s="65"/>
      <c r="C22" s="69">
        <v>10116370678</v>
      </c>
      <c r="D22" s="72" t="s">
        <v>66</v>
      </c>
      <c r="E22" s="69">
        <v>2006</v>
      </c>
      <c r="F22" s="68" t="s">
        <v>36</v>
      </c>
      <c r="G22" s="68" t="s">
        <v>67</v>
      </c>
      <c r="H22" s="68" t="s">
        <v>68</v>
      </c>
      <c r="I22" s="69">
        <v>66.33</v>
      </c>
      <c r="J22" s="70" t="s">
        <v>24</v>
      </c>
      <c r="K22" s="71"/>
    </row>
    <row r="23" spans="1:11" s="26" customFormat="1" ht="27" customHeight="1" x14ac:dyDescent="0.2">
      <c r="A23" s="67">
        <v>2</v>
      </c>
      <c r="B23" s="65"/>
      <c r="C23" s="69">
        <v>10129965836</v>
      </c>
      <c r="D23" s="72" t="s">
        <v>69</v>
      </c>
      <c r="E23" s="69">
        <v>2006</v>
      </c>
      <c r="F23" s="68" t="s">
        <v>34</v>
      </c>
      <c r="G23" s="68" t="s">
        <v>70</v>
      </c>
      <c r="H23" s="68" t="s">
        <v>71</v>
      </c>
      <c r="I23" s="69">
        <v>51.33</v>
      </c>
      <c r="J23" s="70" t="s">
        <v>24</v>
      </c>
      <c r="K23" s="71"/>
    </row>
    <row r="24" spans="1:11" s="26" customFormat="1" ht="27" customHeight="1" x14ac:dyDescent="0.2">
      <c r="A24" s="67">
        <v>3</v>
      </c>
      <c r="B24" s="65"/>
      <c r="C24" s="69">
        <v>10129902481</v>
      </c>
      <c r="D24" s="72" t="s">
        <v>72</v>
      </c>
      <c r="E24" s="69">
        <v>2006</v>
      </c>
      <c r="F24" s="68" t="s">
        <v>36</v>
      </c>
      <c r="G24" s="68" t="s">
        <v>118</v>
      </c>
      <c r="H24" s="68" t="s">
        <v>73</v>
      </c>
      <c r="I24" s="69">
        <v>51</v>
      </c>
      <c r="J24" s="70"/>
      <c r="K24" s="71"/>
    </row>
    <row r="25" spans="1:11" s="26" customFormat="1" ht="27" customHeight="1" x14ac:dyDescent="0.2">
      <c r="A25" s="67">
        <v>4</v>
      </c>
      <c r="B25" s="65"/>
      <c r="C25" s="69">
        <v>10114574865</v>
      </c>
      <c r="D25" s="72" t="s">
        <v>74</v>
      </c>
      <c r="E25" s="69">
        <v>2006</v>
      </c>
      <c r="F25" s="68" t="s">
        <v>34</v>
      </c>
      <c r="G25" s="68" t="s">
        <v>58</v>
      </c>
      <c r="H25" s="68" t="s">
        <v>75</v>
      </c>
      <c r="I25" s="69">
        <v>49.33</v>
      </c>
      <c r="J25" s="70"/>
      <c r="K25" s="71"/>
    </row>
    <row r="26" spans="1:11" s="26" customFormat="1" ht="27" customHeight="1" x14ac:dyDescent="0.2">
      <c r="A26" s="67">
        <v>5</v>
      </c>
      <c r="B26" s="65"/>
      <c r="C26" s="69">
        <v>10129966341</v>
      </c>
      <c r="D26" s="72" t="s">
        <v>76</v>
      </c>
      <c r="E26" s="69">
        <v>2006</v>
      </c>
      <c r="F26" s="68" t="s">
        <v>36</v>
      </c>
      <c r="G26" s="68" t="s">
        <v>62</v>
      </c>
      <c r="H26" s="68" t="s">
        <v>61</v>
      </c>
      <c r="I26" s="69">
        <v>46.66</v>
      </c>
      <c r="J26" s="70"/>
      <c r="K26" s="71"/>
    </row>
    <row r="27" spans="1:11" s="26" customFormat="1" ht="27" customHeight="1" x14ac:dyDescent="0.2">
      <c r="A27" s="67">
        <v>6</v>
      </c>
      <c r="B27" s="65"/>
      <c r="C27" s="69">
        <v>10130011407</v>
      </c>
      <c r="D27" s="72" t="s">
        <v>77</v>
      </c>
      <c r="E27" s="69">
        <v>2006</v>
      </c>
      <c r="F27" s="68" t="s">
        <v>36</v>
      </c>
      <c r="G27" s="68" t="s">
        <v>78</v>
      </c>
      <c r="H27" s="68" t="s">
        <v>79</v>
      </c>
      <c r="I27" s="69">
        <v>43.66</v>
      </c>
      <c r="J27" s="70"/>
      <c r="K27" s="71"/>
    </row>
    <row r="28" spans="1:11" s="26" customFormat="1" ht="27" customHeight="1" x14ac:dyDescent="0.2">
      <c r="A28" s="67">
        <v>7</v>
      </c>
      <c r="B28" s="65"/>
      <c r="C28" s="69">
        <v>1011564929</v>
      </c>
      <c r="D28" s="72" t="s">
        <v>80</v>
      </c>
      <c r="E28" s="69">
        <v>2006</v>
      </c>
      <c r="F28" s="68" t="s">
        <v>36</v>
      </c>
      <c r="G28" s="68" t="s">
        <v>46</v>
      </c>
      <c r="H28" s="68" t="s">
        <v>81</v>
      </c>
      <c r="I28" s="69">
        <v>42.66</v>
      </c>
      <c r="J28" s="70"/>
      <c r="K28" s="71"/>
    </row>
    <row r="29" spans="1:11" s="26" customFormat="1" ht="27" customHeight="1" x14ac:dyDescent="0.2">
      <c r="A29" s="67">
        <v>8</v>
      </c>
      <c r="B29" s="65"/>
      <c r="C29" s="69">
        <v>10130040305</v>
      </c>
      <c r="D29" s="72" t="s">
        <v>82</v>
      </c>
      <c r="E29" s="69">
        <v>2006</v>
      </c>
      <c r="F29" s="68" t="s">
        <v>34</v>
      </c>
      <c r="G29" s="68" t="s">
        <v>46</v>
      </c>
      <c r="H29" s="68" t="s">
        <v>81</v>
      </c>
      <c r="I29" s="69">
        <v>34.659999999999997</v>
      </c>
      <c r="J29" s="70"/>
      <c r="K29" s="71"/>
    </row>
    <row r="30" spans="1:11" s="26" customFormat="1" ht="27" customHeight="1" x14ac:dyDescent="0.2">
      <c r="A30" s="67">
        <v>9</v>
      </c>
      <c r="B30" s="65"/>
      <c r="C30" s="69">
        <v>10129623508</v>
      </c>
      <c r="D30" s="72" t="s">
        <v>83</v>
      </c>
      <c r="E30" s="69">
        <v>2006</v>
      </c>
      <c r="F30" s="68" t="s">
        <v>36</v>
      </c>
      <c r="G30" s="68" t="s">
        <v>46</v>
      </c>
      <c r="H30" s="68" t="s">
        <v>81</v>
      </c>
      <c r="I30" s="69">
        <v>30.66</v>
      </c>
      <c r="J30" s="70"/>
      <c r="K30" s="71"/>
    </row>
    <row r="31" spans="1:11" s="26" customFormat="1" ht="27" customHeight="1" x14ac:dyDescent="0.2">
      <c r="A31" s="67">
        <v>10</v>
      </c>
      <c r="B31" s="65"/>
      <c r="C31" s="69">
        <v>10130013629</v>
      </c>
      <c r="D31" s="72" t="s">
        <v>84</v>
      </c>
      <c r="E31" s="69">
        <v>2007</v>
      </c>
      <c r="F31" s="68" t="s">
        <v>34</v>
      </c>
      <c r="G31" s="68" t="s">
        <v>62</v>
      </c>
      <c r="H31" s="68" t="s">
        <v>61</v>
      </c>
      <c r="I31" s="69">
        <v>26.66</v>
      </c>
      <c r="J31" s="70"/>
      <c r="K31" s="71"/>
    </row>
    <row r="32" spans="1:11" s="26" customFormat="1" ht="27" customHeight="1" x14ac:dyDescent="0.2">
      <c r="A32" s="67">
        <v>11</v>
      </c>
      <c r="B32" s="65"/>
      <c r="C32" s="69">
        <v>10129960378</v>
      </c>
      <c r="D32" s="72" t="s">
        <v>85</v>
      </c>
      <c r="E32" s="69">
        <v>2006</v>
      </c>
      <c r="F32" s="68" t="s">
        <v>24</v>
      </c>
      <c r="G32" s="68" t="s">
        <v>118</v>
      </c>
      <c r="H32" s="68" t="s">
        <v>73</v>
      </c>
      <c r="I32" s="69">
        <v>24.66</v>
      </c>
      <c r="J32" s="70"/>
      <c r="K32" s="71"/>
    </row>
    <row r="33" spans="1:11" s="26" customFormat="1" ht="27" customHeight="1" x14ac:dyDescent="0.2">
      <c r="A33" s="67">
        <v>12</v>
      </c>
      <c r="B33" s="65"/>
      <c r="C33" s="69"/>
      <c r="D33" s="72" t="s">
        <v>86</v>
      </c>
      <c r="E33" s="69">
        <v>2006</v>
      </c>
      <c r="F33" s="68" t="s">
        <v>34</v>
      </c>
      <c r="G33" s="68" t="s">
        <v>87</v>
      </c>
      <c r="H33" s="68" t="s">
        <v>88</v>
      </c>
      <c r="I33" s="69">
        <v>22.66</v>
      </c>
      <c r="J33" s="70"/>
      <c r="K33" s="71"/>
    </row>
    <row r="34" spans="1:11" s="26" customFormat="1" ht="27" customHeight="1" x14ac:dyDescent="0.2">
      <c r="A34" s="67">
        <v>13</v>
      </c>
      <c r="B34" s="65"/>
      <c r="C34" s="69">
        <v>10130016962</v>
      </c>
      <c r="D34" s="72" t="s">
        <v>89</v>
      </c>
      <c r="E34" s="69">
        <v>2006</v>
      </c>
      <c r="F34" s="68" t="s">
        <v>38</v>
      </c>
      <c r="G34" s="68" t="s">
        <v>46</v>
      </c>
      <c r="H34" s="68" t="s">
        <v>81</v>
      </c>
      <c r="I34" s="69">
        <v>50.66</v>
      </c>
      <c r="J34" s="70"/>
      <c r="K34" s="71"/>
    </row>
    <row r="35" spans="1:11" s="26" customFormat="1" ht="27" customHeight="1" x14ac:dyDescent="0.2">
      <c r="A35" s="67">
        <v>14</v>
      </c>
      <c r="B35" s="65"/>
      <c r="C35" s="69">
        <v>10120373142</v>
      </c>
      <c r="D35" s="72" t="s">
        <v>90</v>
      </c>
      <c r="E35" s="69">
        <v>2006</v>
      </c>
      <c r="F35" s="68" t="s">
        <v>36</v>
      </c>
      <c r="G35" s="68" t="s">
        <v>58</v>
      </c>
      <c r="H35" s="68" t="s">
        <v>75</v>
      </c>
      <c r="I35" s="69">
        <v>47.66</v>
      </c>
      <c r="J35" s="70"/>
      <c r="K35" s="71"/>
    </row>
    <row r="36" spans="1:11" s="26" customFormat="1" ht="27" customHeight="1" x14ac:dyDescent="0.2">
      <c r="A36" s="67">
        <v>15</v>
      </c>
      <c r="B36" s="65"/>
      <c r="C36" s="69"/>
      <c r="D36" s="72" t="s">
        <v>91</v>
      </c>
      <c r="E36" s="69">
        <v>2006</v>
      </c>
      <c r="F36" s="68" t="s">
        <v>36</v>
      </c>
      <c r="G36" s="68" t="s">
        <v>92</v>
      </c>
      <c r="H36" s="68" t="s">
        <v>93</v>
      </c>
      <c r="I36" s="69">
        <v>40</v>
      </c>
      <c r="J36" s="70"/>
      <c r="K36" s="71"/>
    </row>
    <row r="37" spans="1:11" s="26" customFormat="1" ht="27" customHeight="1" x14ac:dyDescent="0.2">
      <c r="A37" s="67">
        <v>16</v>
      </c>
      <c r="B37" s="65"/>
      <c r="C37" s="69">
        <v>10129585516</v>
      </c>
      <c r="D37" s="72" t="s">
        <v>94</v>
      </c>
      <c r="E37" s="69">
        <v>2006</v>
      </c>
      <c r="F37" s="68" t="s">
        <v>36</v>
      </c>
      <c r="G37" s="68" t="s">
        <v>64</v>
      </c>
      <c r="H37" s="68" t="s">
        <v>60</v>
      </c>
      <c r="I37" s="69">
        <v>39.33</v>
      </c>
      <c r="J37" s="70"/>
      <c r="K37" s="71"/>
    </row>
    <row r="38" spans="1:11" s="26" customFormat="1" ht="27" customHeight="1" x14ac:dyDescent="0.2">
      <c r="A38" s="67">
        <v>17</v>
      </c>
      <c r="B38" s="65"/>
      <c r="C38" s="69">
        <v>10129623104</v>
      </c>
      <c r="D38" s="72" t="s">
        <v>95</v>
      </c>
      <c r="E38" s="69">
        <v>2007</v>
      </c>
      <c r="F38" s="68" t="s">
        <v>36</v>
      </c>
      <c r="G38" s="68" t="s">
        <v>64</v>
      </c>
      <c r="H38" s="68" t="s">
        <v>60</v>
      </c>
      <c r="I38" s="69">
        <v>31</v>
      </c>
      <c r="J38" s="70"/>
      <c r="K38" s="71"/>
    </row>
    <row r="39" spans="1:11" s="26" customFormat="1" ht="27" customHeight="1" x14ac:dyDescent="0.2">
      <c r="A39" s="67">
        <v>18</v>
      </c>
      <c r="B39" s="65"/>
      <c r="C39" s="69">
        <v>10129836096</v>
      </c>
      <c r="D39" s="72" t="s">
        <v>96</v>
      </c>
      <c r="E39" s="69">
        <v>2006</v>
      </c>
      <c r="F39" s="68" t="s">
        <v>36</v>
      </c>
      <c r="G39" s="68" t="s">
        <v>64</v>
      </c>
      <c r="H39" s="68" t="s">
        <v>60</v>
      </c>
      <c r="I39" s="69">
        <v>30.66</v>
      </c>
      <c r="J39" s="70"/>
      <c r="K39" s="71"/>
    </row>
    <row r="40" spans="1:11" s="26" customFormat="1" ht="27" customHeight="1" x14ac:dyDescent="0.2">
      <c r="A40" s="67">
        <v>19</v>
      </c>
      <c r="B40" s="65"/>
      <c r="C40" s="69">
        <v>10120162368</v>
      </c>
      <c r="D40" s="72" t="s">
        <v>97</v>
      </c>
      <c r="E40" s="69">
        <v>2006</v>
      </c>
      <c r="F40" s="68" t="s">
        <v>36</v>
      </c>
      <c r="G40" s="68" t="s">
        <v>58</v>
      </c>
      <c r="H40" s="68" t="s">
        <v>75</v>
      </c>
      <c r="I40" s="69">
        <v>30</v>
      </c>
      <c r="J40" s="70"/>
      <c r="K40" s="71"/>
    </row>
    <row r="41" spans="1:11" s="26" customFormat="1" ht="27" customHeight="1" x14ac:dyDescent="0.2">
      <c r="A41" s="67">
        <v>20</v>
      </c>
      <c r="B41" s="65"/>
      <c r="C41" s="69">
        <v>10129852870</v>
      </c>
      <c r="D41" s="72" t="s">
        <v>98</v>
      </c>
      <c r="E41" s="69">
        <v>2007</v>
      </c>
      <c r="F41" s="68" t="s">
        <v>36</v>
      </c>
      <c r="G41" s="68" t="s">
        <v>99</v>
      </c>
      <c r="H41" s="68" t="s">
        <v>100</v>
      </c>
      <c r="I41" s="69">
        <v>28</v>
      </c>
      <c r="J41" s="70"/>
      <c r="K41" s="71"/>
    </row>
    <row r="42" spans="1:11" s="26" customFormat="1" ht="27" customHeight="1" x14ac:dyDescent="0.2">
      <c r="A42" s="67">
        <v>21</v>
      </c>
      <c r="B42" s="65"/>
      <c r="C42" s="69">
        <v>10129435366</v>
      </c>
      <c r="D42" s="72" t="s">
        <v>101</v>
      </c>
      <c r="E42" s="69">
        <v>2007</v>
      </c>
      <c r="F42" s="68" t="s">
        <v>36</v>
      </c>
      <c r="G42" s="68" t="s">
        <v>99</v>
      </c>
      <c r="H42" s="68" t="s">
        <v>102</v>
      </c>
      <c r="I42" s="69">
        <v>23.33</v>
      </c>
      <c r="J42" s="70"/>
      <c r="K42" s="71"/>
    </row>
    <row r="43" spans="1:11" s="26" customFormat="1" ht="27" customHeight="1" x14ac:dyDescent="0.2">
      <c r="A43" s="67">
        <v>22</v>
      </c>
      <c r="B43" s="65"/>
      <c r="C43" s="69">
        <v>10129711818</v>
      </c>
      <c r="D43" s="72" t="s">
        <v>103</v>
      </c>
      <c r="E43" s="69">
        <v>2006</v>
      </c>
      <c r="F43" s="68" t="s">
        <v>38</v>
      </c>
      <c r="G43" s="68" t="s">
        <v>104</v>
      </c>
      <c r="H43" s="68" t="s">
        <v>105</v>
      </c>
      <c r="I43" s="69">
        <v>23.33</v>
      </c>
      <c r="J43" s="70"/>
      <c r="K43" s="71"/>
    </row>
    <row r="44" spans="1:11" s="26" customFormat="1" ht="27" customHeight="1" x14ac:dyDescent="0.2">
      <c r="A44" s="67">
        <v>23</v>
      </c>
      <c r="B44" s="65"/>
      <c r="C44" s="69">
        <v>10129967856</v>
      </c>
      <c r="D44" s="72" t="s">
        <v>106</v>
      </c>
      <c r="E44" s="69">
        <v>2006</v>
      </c>
      <c r="F44" s="68" t="s">
        <v>36</v>
      </c>
      <c r="G44" s="68" t="s">
        <v>62</v>
      </c>
      <c r="H44" s="68" t="s">
        <v>61</v>
      </c>
      <c r="I44" s="69">
        <v>20.66</v>
      </c>
      <c r="J44" s="70"/>
      <c r="K44" s="71"/>
    </row>
    <row r="45" spans="1:11" s="26" customFormat="1" ht="27" customHeight="1" x14ac:dyDescent="0.2">
      <c r="A45" s="67">
        <v>24</v>
      </c>
      <c r="B45" s="65"/>
      <c r="C45" s="69">
        <v>10129676957</v>
      </c>
      <c r="D45" s="72" t="s">
        <v>107</v>
      </c>
      <c r="E45" s="69">
        <v>2006</v>
      </c>
      <c r="F45" s="68" t="s">
        <v>38</v>
      </c>
      <c r="G45" s="68" t="s">
        <v>104</v>
      </c>
      <c r="H45" s="68" t="s">
        <v>105</v>
      </c>
      <c r="I45" s="69">
        <v>19.329999999999998</v>
      </c>
      <c r="J45" s="70"/>
      <c r="K45" s="71"/>
    </row>
    <row r="46" spans="1:11" s="26" customFormat="1" ht="27" customHeight="1" x14ac:dyDescent="0.2">
      <c r="A46" s="67">
        <v>25</v>
      </c>
      <c r="B46" s="65"/>
      <c r="C46" s="69">
        <v>10091971542</v>
      </c>
      <c r="D46" s="72" t="s">
        <v>108</v>
      </c>
      <c r="E46" s="69">
        <v>2007</v>
      </c>
      <c r="F46" s="68" t="s">
        <v>38</v>
      </c>
      <c r="G46" s="68" t="s">
        <v>109</v>
      </c>
      <c r="H46" s="68" t="s">
        <v>110</v>
      </c>
      <c r="I46" s="69">
        <v>16.66</v>
      </c>
      <c r="J46" s="70"/>
      <c r="K46" s="71"/>
    </row>
    <row r="47" spans="1:11" s="26" customFormat="1" ht="27" customHeight="1" x14ac:dyDescent="0.2">
      <c r="A47" s="67">
        <v>26</v>
      </c>
      <c r="B47" s="65"/>
      <c r="C47" s="69">
        <v>10130014841</v>
      </c>
      <c r="D47" s="72" t="s">
        <v>111</v>
      </c>
      <c r="E47" s="69">
        <v>2006</v>
      </c>
      <c r="F47" s="68" t="s">
        <v>38</v>
      </c>
      <c r="G47" s="68" t="s">
        <v>92</v>
      </c>
      <c r="H47" s="68" t="s">
        <v>93</v>
      </c>
      <c r="I47" s="69">
        <v>13.66</v>
      </c>
      <c r="J47" s="70"/>
      <c r="K47" s="71"/>
    </row>
    <row r="48" spans="1:11" s="26" customFormat="1" ht="27" customHeight="1" x14ac:dyDescent="0.2">
      <c r="A48" s="67">
        <v>27</v>
      </c>
      <c r="B48" s="65"/>
      <c r="C48" s="69">
        <v>10128165373</v>
      </c>
      <c r="D48" s="72" t="s">
        <v>112</v>
      </c>
      <c r="E48" s="69">
        <v>2007</v>
      </c>
      <c r="F48" s="68" t="s">
        <v>36</v>
      </c>
      <c r="G48" s="68" t="s">
        <v>104</v>
      </c>
      <c r="H48" s="68" t="s">
        <v>105</v>
      </c>
      <c r="I48" s="69">
        <v>13</v>
      </c>
      <c r="J48" s="70"/>
      <c r="K48" s="71"/>
    </row>
    <row r="49" spans="1:11" s="26" customFormat="1" ht="27" customHeight="1" x14ac:dyDescent="0.2">
      <c r="A49" s="67">
        <v>28</v>
      </c>
      <c r="B49" s="65"/>
      <c r="C49" s="69">
        <v>10126317424</v>
      </c>
      <c r="D49" s="72" t="s">
        <v>113</v>
      </c>
      <c r="E49" s="69">
        <v>2007</v>
      </c>
      <c r="F49" s="68" t="s">
        <v>38</v>
      </c>
      <c r="G49" s="68" t="s">
        <v>109</v>
      </c>
      <c r="H49" s="68" t="s">
        <v>110</v>
      </c>
      <c r="I49" s="69">
        <v>8.66</v>
      </c>
      <c r="J49" s="70"/>
      <c r="K49" s="71"/>
    </row>
    <row r="50" spans="1:11" s="26" customFormat="1" ht="27" customHeight="1" x14ac:dyDescent="0.2">
      <c r="A50" s="67">
        <v>29</v>
      </c>
      <c r="B50" s="65"/>
      <c r="C50" s="69">
        <v>10126302771</v>
      </c>
      <c r="D50" s="72" t="s">
        <v>114</v>
      </c>
      <c r="E50" s="69">
        <v>2007</v>
      </c>
      <c r="F50" s="68" t="s">
        <v>38</v>
      </c>
      <c r="G50" s="68" t="s">
        <v>109</v>
      </c>
      <c r="H50" s="68" t="s">
        <v>110</v>
      </c>
      <c r="I50" s="69">
        <v>8</v>
      </c>
      <c r="J50" s="70"/>
      <c r="K50" s="71"/>
    </row>
    <row r="51" spans="1:11" s="26" customFormat="1" ht="27" customHeight="1" x14ac:dyDescent="0.2">
      <c r="A51" s="67" t="s">
        <v>116</v>
      </c>
      <c r="B51" s="65"/>
      <c r="C51" s="69">
        <v>10130041012</v>
      </c>
      <c r="D51" s="72" t="s">
        <v>115</v>
      </c>
      <c r="E51" s="69">
        <v>2006</v>
      </c>
      <c r="F51" s="68" t="s">
        <v>38</v>
      </c>
      <c r="G51" s="68" t="s">
        <v>92</v>
      </c>
      <c r="H51" s="68" t="s">
        <v>93</v>
      </c>
      <c r="I51" s="69"/>
      <c r="J51" s="70"/>
      <c r="K51" s="71"/>
    </row>
    <row r="52" spans="1:11" s="26" customFormat="1" ht="27" customHeight="1" thickBot="1" x14ac:dyDescent="0.25">
      <c r="A52" s="73" t="s">
        <v>116</v>
      </c>
      <c r="B52" s="66"/>
      <c r="C52" s="75"/>
      <c r="D52" s="78" t="s">
        <v>117</v>
      </c>
      <c r="E52" s="75">
        <v>2007</v>
      </c>
      <c r="F52" s="74" t="s">
        <v>36</v>
      </c>
      <c r="G52" s="74" t="s">
        <v>92</v>
      </c>
      <c r="H52" s="74" t="s">
        <v>93</v>
      </c>
      <c r="I52" s="75"/>
      <c r="J52" s="76"/>
      <c r="K52" s="77"/>
    </row>
    <row r="53" spans="1:11" ht="7.5" customHeight="1" thickTop="1" thickBot="1" x14ac:dyDescent="0.25">
      <c r="A53" s="27"/>
      <c r="B53" s="28"/>
      <c r="C53" s="28"/>
      <c r="D53" s="29"/>
      <c r="E53" s="30"/>
      <c r="F53" s="31"/>
      <c r="G53" s="30"/>
      <c r="H53" s="30"/>
      <c r="I53" s="32"/>
      <c r="J53" s="32"/>
      <c r="K53" s="32"/>
    </row>
    <row r="54" spans="1:11" ht="13.5" thickTop="1" x14ac:dyDescent="0.2">
      <c r="A54" s="90" t="s">
        <v>25</v>
      </c>
      <c r="B54" s="91"/>
      <c r="C54" s="91"/>
      <c r="D54" s="91"/>
      <c r="E54" s="48"/>
      <c r="F54" s="48"/>
      <c r="G54" s="48"/>
      <c r="H54" s="91" t="s">
        <v>26</v>
      </c>
      <c r="I54" s="91"/>
      <c r="J54" s="91"/>
      <c r="K54" s="92"/>
    </row>
    <row r="55" spans="1:11" ht="15" x14ac:dyDescent="0.2">
      <c r="A55" s="33" t="s">
        <v>119</v>
      </c>
      <c r="B55" s="34"/>
      <c r="C55" s="49"/>
      <c r="D55" s="36"/>
      <c r="E55" s="50"/>
      <c r="F55" s="50"/>
      <c r="G55" s="35"/>
      <c r="H55" s="51" t="s">
        <v>27</v>
      </c>
      <c r="I55" s="64">
        <v>13</v>
      </c>
      <c r="J55" s="51" t="s">
        <v>28</v>
      </c>
      <c r="K55" s="54">
        <f>COUNTIF(F$21:F162,"ЗМС")</f>
        <v>0</v>
      </c>
    </row>
    <row r="56" spans="1:11" ht="15" x14ac:dyDescent="0.2">
      <c r="A56" s="33" t="s">
        <v>120</v>
      </c>
      <c r="B56" s="34"/>
      <c r="C56" s="52"/>
      <c r="D56" s="36"/>
      <c r="E56" s="47"/>
      <c r="F56" s="47"/>
      <c r="G56" s="37"/>
      <c r="H56" s="51" t="s">
        <v>29</v>
      </c>
      <c r="I56" s="55">
        <f>I57+I61</f>
        <v>31</v>
      </c>
      <c r="J56" s="51" t="s">
        <v>30</v>
      </c>
      <c r="K56" s="54">
        <f>COUNTIF(F$21:F162,"МСМК")</f>
        <v>0</v>
      </c>
    </row>
    <row r="57" spans="1:11" ht="15" x14ac:dyDescent="0.2">
      <c r="A57" s="33" t="s">
        <v>44</v>
      </c>
      <c r="B57" s="34"/>
      <c r="C57" s="53"/>
      <c r="D57" s="36"/>
      <c r="E57" s="47"/>
      <c r="F57" s="47"/>
      <c r="G57" s="37"/>
      <c r="H57" s="51" t="s">
        <v>31</v>
      </c>
      <c r="I57" s="55">
        <f>I58+I59+I60</f>
        <v>31</v>
      </c>
      <c r="J57" s="51" t="s">
        <v>23</v>
      </c>
      <c r="K57" s="54">
        <f>COUNTIF(F$21:F52,"МС")</f>
        <v>0</v>
      </c>
    </row>
    <row r="58" spans="1:11" ht="15" x14ac:dyDescent="0.2">
      <c r="A58" s="33" t="s">
        <v>45</v>
      </c>
      <c r="B58" s="34"/>
      <c r="C58" s="53"/>
      <c r="D58" s="36"/>
      <c r="E58" s="47"/>
      <c r="F58" s="47"/>
      <c r="G58" s="37"/>
      <c r="H58" s="51" t="s">
        <v>32</v>
      </c>
      <c r="I58" s="55">
        <f>COUNT(A10:A117)</f>
        <v>29</v>
      </c>
      <c r="J58" s="51" t="s">
        <v>24</v>
      </c>
      <c r="K58" s="54">
        <f>COUNTIF(F$20:F52,"КМС")</f>
        <v>1</v>
      </c>
    </row>
    <row r="59" spans="1:11" ht="15" x14ac:dyDescent="0.2">
      <c r="A59" s="38"/>
      <c r="B59" s="34"/>
      <c r="C59" s="53"/>
      <c r="D59" s="36"/>
      <c r="E59" s="39"/>
      <c r="F59" s="39"/>
      <c r="G59" s="39"/>
      <c r="H59" s="51" t="s">
        <v>33</v>
      </c>
      <c r="I59" s="55">
        <f>COUNTIF(A10:A116,"НФ")</f>
        <v>2</v>
      </c>
      <c r="J59" s="51" t="s">
        <v>34</v>
      </c>
      <c r="K59" s="54">
        <f>COUNTIF(F$22:F163,"1 СР")</f>
        <v>5</v>
      </c>
    </row>
    <row r="60" spans="1:11" x14ac:dyDescent="0.2">
      <c r="A60" s="40"/>
      <c r="B60" s="14"/>
      <c r="C60" s="14"/>
      <c r="D60" s="36"/>
      <c r="E60" s="39"/>
      <c r="F60" s="39"/>
      <c r="G60" s="39"/>
      <c r="H60" s="51" t="s">
        <v>35</v>
      </c>
      <c r="I60" s="55">
        <f>COUNTIF(A10:A116,"ДСКВ")</f>
        <v>0</v>
      </c>
      <c r="J60" s="51" t="s">
        <v>36</v>
      </c>
      <c r="K60" s="54">
        <f>COUNTIF(F$22:F164,"2 СР")</f>
        <v>17</v>
      </c>
    </row>
    <row r="61" spans="1:11" ht="15" x14ac:dyDescent="0.2">
      <c r="A61" s="41"/>
      <c r="B61" s="34"/>
      <c r="C61" s="18"/>
      <c r="D61" s="36"/>
      <c r="E61" s="47"/>
      <c r="F61" s="47"/>
      <c r="G61" s="37"/>
      <c r="H61" s="51" t="s">
        <v>37</v>
      </c>
      <c r="I61" s="55">
        <f>COUNTIF(A10:A116,"НС")</f>
        <v>0</v>
      </c>
      <c r="J61" s="51" t="s">
        <v>38</v>
      </c>
      <c r="K61" s="54">
        <f>COUNTIF(F$22:F165,"3 СР")</f>
        <v>8</v>
      </c>
    </row>
    <row r="62" spans="1:11" ht="5.25" customHeight="1" x14ac:dyDescent="0.2">
      <c r="A62" s="41"/>
      <c r="B62" s="34"/>
      <c r="C62" s="34"/>
      <c r="D62" s="34"/>
      <c r="E62" s="34"/>
      <c r="F62" s="34"/>
      <c r="G62" s="14"/>
      <c r="H62" s="14"/>
      <c r="I62" s="42"/>
      <c r="J62" s="43"/>
      <c r="K62" s="44"/>
    </row>
    <row r="63" spans="1:11" x14ac:dyDescent="0.2">
      <c r="A63" s="93" t="s">
        <v>39</v>
      </c>
      <c r="B63" s="93"/>
      <c r="C63" s="93"/>
      <c r="D63" s="93"/>
      <c r="E63" s="94" t="s">
        <v>40</v>
      </c>
      <c r="F63" s="94"/>
      <c r="G63" s="94"/>
      <c r="H63" s="94" t="s">
        <v>41</v>
      </c>
      <c r="I63" s="94"/>
      <c r="J63" s="95" t="s">
        <v>42</v>
      </c>
      <c r="K63" s="95"/>
    </row>
    <row r="64" spans="1:11" x14ac:dyDescent="0.2">
      <c r="A64" s="84"/>
      <c r="B64" s="84"/>
      <c r="C64" s="84"/>
      <c r="D64" s="84"/>
      <c r="E64" s="84"/>
      <c r="F64" s="85"/>
      <c r="G64" s="85"/>
      <c r="H64" s="85"/>
      <c r="I64" s="85"/>
      <c r="J64" s="85"/>
      <c r="K64" s="85"/>
    </row>
    <row r="65" spans="1:11" x14ac:dyDescent="0.2">
      <c r="A65" s="45"/>
      <c r="B65" s="47"/>
      <c r="C65" s="47"/>
      <c r="D65" s="47"/>
      <c r="E65" s="47"/>
      <c r="F65" s="47"/>
      <c r="G65" s="47"/>
      <c r="H65" s="47"/>
      <c r="I65" s="47"/>
      <c r="J65" s="47"/>
      <c r="K65" s="46"/>
    </row>
    <row r="66" spans="1:11" x14ac:dyDescent="0.2">
      <c r="A66" s="45"/>
      <c r="B66" s="47"/>
      <c r="C66" s="47"/>
      <c r="D66" s="47"/>
      <c r="E66" s="47"/>
      <c r="F66" s="47"/>
      <c r="G66" s="47"/>
      <c r="H66" s="47"/>
      <c r="I66" s="47"/>
      <c r="J66" s="47"/>
      <c r="K66" s="46"/>
    </row>
    <row r="67" spans="1:11" x14ac:dyDescent="0.2">
      <c r="A67" s="45"/>
      <c r="B67" s="47"/>
      <c r="C67" s="47"/>
      <c r="D67" s="47"/>
      <c r="E67" s="47"/>
      <c r="F67" s="47"/>
      <c r="G67" s="47"/>
      <c r="H67" s="47"/>
      <c r="I67" s="47"/>
      <c r="J67" s="47"/>
      <c r="K67" s="46"/>
    </row>
    <row r="68" spans="1:11" x14ac:dyDescent="0.2">
      <c r="A68" s="45"/>
      <c r="B68" s="47"/>
      <c r="C68" s="47"/>
      <c r="D68" s="47"/>
      <c r="E68" s="47"/>
      <c r="F68" s="47"/>
      <c r="G68" s="47"/>
      <c r="H68" s="47"/>
      <c r="I68" s="47"/>
      <c r="J68" s="47"/>
      <c r="K68" s="46"/>
    </row>
    <row r="69" spans="1:11" ht="13.5" thickBot="1" x14ac:dyDescent="0.25">
      <c r="A69" s="86"/>
      <c r="B69" s="86"/>
      <c r="C69" s="86"/>
      <c r="D69" s="86"/>
      <c r="E69" s="87" t="str">
        <f>H17</f>
        <v>ХАРИН В.В. (ВК, г. ИЖЕВСК)</v>
      </c>
      <c r="F69" s="87"/>
      <c r="G69" s="87"/>
      <c r="H69" s="87" t="str">
        <f>H18</f>
        <v>ШАКЛЕИН В.А. (1К, г. ИЖЕВСК)</v>
      </c>
      <c r="I69" s="87"/>
      <c r="J69" s="88" t="str">
        <f>H19</f>
        <v>МАЛАХОВ P.A. (1К, г. ИЖЕВСК)</v>
      </c>
      <c r="K69" s="88"/>
    </row>
    <row r="70" spans="1:11" ht="13.5" thickTop="1" x14ac:dyDescent="0.2"/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54:D54"/>
    <mergeCell ref="H54:K54"/>
    <mergeCell ref="A63:D63"/>
    <mergeCell ref="E63:G63"/>
    <mergeCell ref="H63:I63"/>
    <mergeCell ref="J63:K63"/>
    <mergeCell ref="A64:E64"/>
    <mergeCell ref="F64:K64"/>
    <mergeCell ref="A69:D69"/>
    <mergeCell ref="E69:G69"/>
    <mergeCell ref="H69:I69"/>
    <mergeCell ref="J69:K69"/>
  </mergeCells>
  <printOptions horizontalCentered="1"/>
  <pageMargins left="0.196527777777778" right="0.196527777777778" top="0.64583333333333304" bottom="0.59027777777777801" header="0.21319444444444399" footer="0.118055555555556"/>
  <pageSetup paperSize="9" scale="52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прот ВМХ парк</vt:lpstr>
      <vt:lpstr>'Итог прот ВМХ парк'!Заголовки_для_печати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2022-05-25T09:23:06Z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