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Гонка на время\"/>
    </mc:Choice>
  </mc:AlternateContent>
  <xr:revisionPtr revIDLastSave="0" documentId="13_ncr:1_{4D3A5FDF-0CF7-492B-A09F-56A992D822BA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время'!$A$21:$H$21</definedName>
    <definedName name="_xlnm.Print_Titles" localSheetId="0">'ВС гонка на время'!$21:$21</definedName>
    <definedName name="_xlnm.Print_Area" localSheetId="0">'ВС гонка на время'!$A$1:$K$53</definedName>
  </definedNames>
  <calcPr calcId="191029"/>
</workbook>
</file>

<file path=xl/calcChain.xml><?xml version="1.0" encoding="utf-8"?>
<calcChain xmlns="http://schemas.openxmlformats.org/spreadsheetml/2006/main">
  <c r="H45" i="106" l="1"/>
  <c r="H44" i="106" l="1"/>
  <c r="H43" i="106"/>
  <c r="H42" i="106"/>
  <c r="K42" i="106"/>
  <c r="K41" i="106"/>
  <c r="K40" i="106"/>
  <c r="K39" i="106"/>
  <c r="H41" i="106" l="1"/>
  <c r="H40" i="106" s="1"/>
  <c r="I53" i="106" l="1"/>
  <c r="E53" i="106"/>
  <c r="A53" i="106"/>
</calcChain>
</file>

<file path=xl/sharedStrings.xml><?xml version="1.0" encoding="utf-8"?>
<sst xmlns="http://schemas.openxmlformats.org/spreadsheetml/2006/main" count="168" uniqueCount="143">
  <si>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</si>
  <si>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</si>
  <si>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</si>
  <si>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</si>
  <si>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</si>
  <si>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</si>
  <si>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</si>
  <si>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</si>
  <si>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</si>
  <si>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</si>
  <si>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</si>
  <si>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</si>
  <si>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</si>
  <si>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</si>
  <si>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</si>
  <si>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</si>
  <si>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</si>
  <si>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</si>
  <si>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</si>
  <si>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</si>
  <si>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</si>
  <si>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</si>
  <si>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</si>
  <si>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</si>
  <si>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</si>
  <si>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</si>
  <si>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</si>
  <si>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</si>
  <si>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</si>
  <si>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</si>
  <si>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</si>
  <si>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</si>
  <si>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</si>
  <si>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</si>
  <si>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</si>
  <si>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</si>
  <si>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</si>
  <si>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</si>
  <si>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</si>
  <si>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</si>
  <si>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</si>
  <si>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</si>
  <si>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</si>
  <si>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</si>
  <si>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</si>
  <si>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</si>
  <si>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</si>
  <si>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</si>
  <si>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</si>
  <si>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</si>
  <si>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</si>
  <si>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</si>
  <si>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</si>
  <si>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</si>
  <si>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</si>
  <si>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</si>
  <si>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МЯГКОВА Е.А. (IК, г. Саранск)</t>
  </si>
  <si>
    <t>Девушки 13-14 лет</t>
  </si>
  <si>
    <t>ИТОГОВЫЙ ПРОТОКОЛ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</si>
  <si>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</si>
  <si>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</si>
  <si>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ДОЯНОВ И.В. (IК, г. Саранск)</t>
  </si>
  <si>
    <t>ДАТА ПРОВЕДЕНИЯ: 27 марта 2025г.</t>
  </si>
  <si>
    <t>№ ЕКП 2025: 2008130021030090</t>
  </si>
  <si>
    <t>БОЯРОВ В.В. (ВК, г. Саранск)</t>
  </si>
  <si>
    <t>ЧЕРНЫШОВ М.Ю. (г. Пенза)</t>
  </si>
  <si>
    <t>Кузнецова Алена</t>
  </si>
  <si>
    <t>05.07.2011</t>
  </si>
  <si>
    <t>Пензенская обл.</t>
  </si>
  <si>
    <t>Чуенкова Юлия</t>
  </si>
  <si>
    <t>17.03.2012</t>
  </si>
  <si>
    <t>НС</t>
  </si>
  <si>
    <t>69</t>
  </si>
  <si>
    <t>10090374577</t>
  </si>
  <si>
    <t>Кузнецова Дарина</t>
  </si>
  <si>
    <t>02.07.2012</t>
  </si>
  <si>
    <t>Мордовия</t>
  </si>
  <si>
    <t>0:00:27,13</t>
  </si>
  <si>
    <t>587</t>
  </si>
  <si>
    <t>10061529003</t>
  </si>
  <si>
    <t>Карабак Ксения</t>
  </si>
  <si>
    <t>05.04.2012</t>
  </si>
  <si>
    <t>1 сп.юн.р.</t>
  </si>
  <si>
    <t>Москва</t>
  </si>
  <si>
    <t>0:00:28,15</t>
  </si>
  <si>
    <t>800</t>
  </si>
  <si>
    <t>10092620432</t>
  </si>
  <si>
    <t>Сухова Анжелика</t>
  </si>
  <si>
    <t>04.04.2011</t>
  </si>
  <si>
    <t>0:00:28,72</t>
  </si>
  <si>
    <t>113</t>
  </si>
  <si>
    <t>10133192502</t>
  </si>
  <si>
    <t>Занозина Валерия</t>
  </si>
  <si>
    <t>03.12.2011</t>
  </si>
  <si>
    <t>Московская обл.</t>
  </si>
  <si>
    <t>0:00:29,43</t>
  </si>
  <si>
    <t>386</t>
  </si>
  <si>
    <t>10095185676</t>
  </si>
  <si>
    <t>Кузнецова Мария</t>
  </si>
  <si>
    <t>09.10.2012</t>
  </si>
  <si>
    <t>Иркутская обл.</t>
  </si>
  <si>
    <t>0:00:30,01</t>
  </si>
  <si>
    <t>117</t>
  </si>
  <si>
    <t>10112808657</t>
  </si>
  <si>
    <t>Азова Татьяна</t>
  </si>
  <si>
    <t>07.11.2011</t>
  </si>
  <si>
    <t>0:00:30,29</t>
  </si>
  <si>
    <t>52</t>
  </si>
  <si>
    <t>10092188780</t>
  </si>
  <si>
    <t>Акишина Валерия</t>
  </si>
  <si>
    <t>05.04.2011</t>
  </si>
  <si>
    <t>0:00:30,37</t>
  </si>
  <si>
    <t>820</t>
  </si>
  <si>
    <t>10091859283</t>
  </si>
  <si>
    <t>Филатова Вероника</t>
  </si>
  <si>
    <t>26.07.2012</t>
  </si>
  <si>
    <t>0:00:30,38</t>
  </si>
  <si>
    <t>558</t>
  </si>
  <si>
    <t>10129815282</t>
  </si>
  <si>
    <t>Гришкина Василиса</t>
  </si>
  <si>
    <t>01.10.2011</t>
  </si>
  <si>
    <t>0:00:30,85</t>
  </si>
  <si>
    <t>627</t>
  </si>
  <si>
    <t>10104181822</t>
  </si>
  <si>
    <t>Новикович Ксения</t>
  </si>
  <si>
    <t>03.01.2011</t>
  </si>
  <si>
    <t>0:00:31,12</t>
  </si>
  <si>
    <t>327</t>
  </si>
  <si>
    <t>10137842842</t>
  </si>
  <si>
    <t>Щепанова Варвара</t>
  </si>
  <si>
    <t>22.11.2011</t>
  </si>
  <si>
    <t>Брянская обл.</t>
  </si>
  <si>
    <t>0:00:33,44</t>
  </si>
  <si>
    <t>79</t>
  </si>
  <si>
    <t>10161524077</t>
  </si>
  <si>
    <t>Мерцалова Вероника</t>
  </si>
  <si>
    <t>08.12.2012</t>
  </si>
  <si>
    <t>0:00:34,75</t>
  </si>
  <si>
    <t>111</t>
  </si>
  <si>
    <t>10112808152</t>
  </si>
  <si>
    <t>Демина Ксения</t>
  </si>
  <si>
    <t>25.02.2012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</si>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</sst>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2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14" fontId="8" fillId="0" borderId="8" xfId="2" applyNumberFormat="1" applyFont="1" applyBorder="1" applyAlignment="1">
      <alignment vertical="center"/>
    </xf>
    <xf numFmtId="165" fontId="16" fillId="0" borderId="8" xfId="2" applyNumberFormat="1" applyFont="1" applyBorder="1" applyAlignment="1">
      <alignment vertical="center"/>
    </xf>
    <xf numFmtId="0" fontId="20" fillId="0" borderId="9" xfId="2" applyFont="1" applyBorder="1" applyAlignment="1">
      <alignment horizontal="left" vertical="center" wrapText="1"/>
    </xf>
    <xf numFmtId="164" fontId="20" fillId="0" borderId="9" xfId="2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center"/>
    </xf>
    <xf numFmtId="0" fontId="10" fillId="0" borderId="11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0" fillId="0" borderId="9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 wrapText="1"/>
    </xf>
    <xf numFmtId="0" fontId="12" fillId="2" borderId="7" xfId="2" applyFont="1" applyFill="1" applyBorder="1" applyAlignment="1">
      <alignment vertical="center"/>
    </xf>
    <xf numFmtId="0" fontId="22" fillId="0" borderId="9" xfId="0" applyFont="1" applyBorder="1" applyAlignment="1">
      <alignment horizontal="center"/>
    </xf>
    <xf numFmtId="0" fontId="16" fillId="2" borderId="12" xfId="7" applyFont="1" applyFill="1" applyBorder="1" applyAlignment="1">
      <alignment horizontal="center" vertical="center" wrapText="1"/>
    </xf>
    <xf numFmtId="0" fontId="16" fillId="2" borderId="13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0" fillId="0" borderId="9" xfId="2" applyFont="1" applyBorder="1" applyAlignment="1">
      <alignment horizontal="right" vertical="center"/>
    </xf>
    <xf numFmtId="0" fontId="14" fillId="2" borderId="9" xfId="2" applyFont="1" applyFill="1" applyBorder="1" applyAlignment="1">
      <alignment horizontal="center" vertical="center" wrapText="1"/>
    </xf>
    <xf numFmtId="0" fontId="8" fillId="0" borderId="9" xfId="2" applyFont="1" applyBorder="1" applyAlignment="1">
      <alignment horizontal="right" vertical="center" wrapText="1"/>
    </xf>
    <xf numFmtId="0" fontId="8" fillId="0" borderId="10" xfId="2" applyFont="1" applyBorder="1" applyAlignment="1">
      <alignment horizontal="right" vertical="center" wrapText="1"/>
    </xf>
    <xf numFmtId="0" fontId="16" fillId="2" borderId="14" xfId="7" applyFont="1" applyFill="1" applyBorder="1" applyAlignment="1">
      <alignment horizontal="center" vertical="center" wrapText="1"/>
    </xf>
    <xf numFmtId="14" fontId="16" fillId="2" borderId="14" xfId="7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11" fillId="0" borderId="25" xfId="2" applyFont="1" applyBorder="1" applyAlignment="1">
      <alignment horizontal="right" vertical="center"/>
    </xf>
    <xf numFmtId="0" fontId="11" fillId="0" borderId="23" xfId="2" applyFont="1" applyBorder="1" applyAlignment="1">
      <alignment horizontal="right" vertical="center"/>
    </xf>
    <xf numFmtId="0" fontId="12" fillId="0" borderId="26" xfId="2" applyFont="1" applyBorder="1" applyAlignment="1">
      <alignment vertical="center"/>
    </xf>
    <xf numFmtId="165" fontId="14" fillId="0" borderId="27" xfId="2" applyNumberFormat="1" applyFont="1" applyBorder="1" applyAlignment="1">
      <alignment vertical="center"/>
    </xf>
    <xf numFmtId="165" fontId="14" fillId="0" borderId="28" xfId="2" applyNumberFormat="1" applyFont="1" applyBorder="1" applyAlignment="1">
      <alignment horizontal="right"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29" xfId="2" applyFont="1" applyBorder="1" applyAlignment="1">
      <alignment horizontal="right" vertical="center"/>
    </xf>
    <xf numFmtId="0" fontId="8" fillId="0" borderId="20" xfId="2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0" fontId="16" fillId="2" borderId="30" xfId="2" applyFont="1" applyFill="1" applyBorder="1" applyAlignment="1">
      <alignment horizontal="center" vertical="center"/>
    </xf>
    <xf numFmtId="0" fontId="16" fillId="2" borderId="28" xfId="2" applyFont="1" applyFill="1" applyBorder="1" applyAlignment="1">
      <alignment horizontal="center" vertical="center" wrapText="1"/>
    </xf>
    <xf numFmtId="0" fontId="22" fillId="0" borderId="31" xfId="0" applyFont="1" applyBorder="1" applyAlignment="1">
      <alignment horizontal="center"/>
    </xf>
    <xf numFmtId="0" fontId="10" fillId="0" borderId="32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/>
    </xf>
    <xf numFmtId="0" fontId="12" fillId="0" borderId="28" xfId="2" applyFont="1" applyBorder="1" applyAlignment="1">
      <alignment horizontal="center" vertical="center" wrapText="1"/>
    </xf>
    <xf numFmtId="0" fontId="8" fillId="0" borderId="26" xfId="2" applyFont="1" applyBorder="1" applyAlignment="1">
      <alignment vertical="center"/>
    </xf>
    <xf numFmtId="0" fontId="8" fillId="0" borderId="28" xfId="0" applyFont="1" applyBorder="1" applyAlignment="1">
      <alignment horizontal="right"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0" fontId="8" fillId="0" borderId="18" xfId="2" applyFont="1" applyBorder="1" applyAlignment="1">
      <alignment vertical="center"/>
    </xf>
    <xf numFmtId="0" fontId="8" fillId="0" borderId="19" xfId="2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7" xfId="2" applyNumberFormat="1" applyFont="1" applyFill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3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34" xfId="2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7" xfId="2" applyNumberFormat="1" applyFont="1" applyFill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201084</xdr:colOff>
      <xdr:row>0</xdr:row>
      <xdr:rowOff>137583</xdr:rowOff>
    </xdr:from>
    <xdr:to>
      <xdr:col>10</xdr:col>
      <xdr:colOff>698500</xdr:colOff>
      <xdr:row>4</xdr:row>
      <xdr:rowOff>137584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0334" y="137583"/>
          <a:ext cx="1344083" cy="1058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13883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57"/>
  <sheetViews>
    <sheetView tabSelected="1" view="pageBreakPreview" topLeftCell="A22" zoomScale="90" zoomScaleNormal="70" zoomScaleSheetLayoutView="90" zoomScalePageLayoutView="50" workbookViewId="0">
      <selection activeCell="H34" sqref="H34"/>
    </sheetView>
  </sheetViews>
  <sheetFormatPr defaultColWidth="9.109375" defaultRowHeight="13.8" x14ac:dyDescent="0.25"/>
  <cols>
    <col min="1" max="1" width="7" style="1" customWidth="1"/>
    <col min="2" max="2" width="7.5546875" style="19" customWidth="1"/>
    <col min="3" max="3" width="14.6640625" style="19" customWidth="1"/>
    <col min="4" max="4" width="23.33203125" style="1" customWidth="1"/>
    <col min="5" max="5" width="11.5546875" style="8" customWidth="1"/>
    <col min="6" max="6" width="10.44140625" style="1" customWidth="1"/>
    <col min="7" max="7" width="27.33203125" style="1" customWidth="1"/>
    <col min="8" max="8" width="14.6640625" style="17" customWidth="1"/>
    <col min="9" max="9" width="5.33203125" style="17" customWidth="1"/>
    <col min="10" max="11" width="12.6640625" style="1" customWidth="1"/>
    <col min="12" max="16384" width="9.109375" style="1"/>
  </cols>
  <sheetData>
    <row r="1" spans="1:11" customFormat="1" ht="21" x14ac:dyDescent="0.25">
      <c r="A1" s="107" t="s">
        <v>27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customFormat="1" ht="21" x14ac:dyDescent="0.25">
      <c r="A2" s="107" t="s">
        <v>26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customFormat="1" ht="21" x14ac:dyDescent="0.25">
      <c r="A3" s="107" t="s">
        <v>50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customFormat="1" ht="21" x14ac:dyDescent="0.25">
      <c r="A4" s="107" t="s">
        <v>51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customFormat="1" ht="21" x14ac:dyDescent="0.25">
      <c r="A5" s="107" t="s">
        <v>52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 customFormat="1" ht="28.8" x14ac:dyDescent="0.25">
      <c r="A6" s="99" t="s">
        <v>49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customFormat="1" ht="21" x14ac:dyDescent="0.25">
      <c r="A7" s="100" t="s">
        <v>11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customFormat="1" ht="21.6" thickBot="1" x14ac:dyDescent="0.3">
      <c r="A8" s="100" t="s">
        <v>23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19.5" customHeight="1" x14ac:dyDescent="0.25">
      <c r="A9" s="101" t="s">
        <v>58</v>
      </c>
      <c r="B9" s="102"/>
      <c r="C9" s="102"/>
      <c r="D9" s="102"/>
      <c r="E9" s="102"/>
      <c r="F9" s="102"/>
      <c r="G9" s="102"/>
      <c r="H9" s="102"/>
      <c r="I9" s="102"/>
      <c r="J9" s="102"/>
      <c r="K9" s="103"/>
    </row>
    <row r="10" spans="1:11" ht="18" customHeight="1" x14ac:dyDescent="0.25">
      <c r="A10" s="104" t="s">
        <v>38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6"/>
    </row>
    <row r="11" spans="1:11" ht="16.5" customHeight="1" x14ac:dyDescent="0.25">
      <c r="A11" s="96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8"/>
    </row>
    <row r="12" spans="1:11" ht="5.25" hidden="1" customHeight="1" x14ac:dyDescent="0.25">
      <c r="A12" s="118" t="s">
        <v>23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20"/>
    </row>
    <row r="13" spans="1:11" ht="24.9" customHeight="1" x14ac:dyDescent="0.25">
      <c r="A13" s="108" t="s">
        <v>53</v>
      </c>
      <c r="B13" s="109"/>
      <c r="C13" s="109"/>
      <c r="D13" s="109"/>
      <c r="E13" s="2"/>
      <c r="F13" s="64" t="s">
        <v>59</v>
      </c>
      <c r="G13" s="64"/>
      <c r="H13" s="9"/>
      <c r="I13" s="9"/>
      <c r="J13" s="3"/>
      <c r="K13" s="65" t="s">
        <v>43</v>
      </c>
    </row>
    <row r="14" spans="1:11" ht="24.9" customHeight="1" x14ac:dyDescent="0.25">
      <c r="A14" s="110" t="s">
        <v>62</v>
      </c>
      <c r="B14" s="111"/>
      <c r="C14" s="111"/>
      <c r="D14" s="111"/>
      <c r="E14" s="4"/>
      <c r="F14" s="21" t="s">
        <v>60</v>
      </c>
      <c r="G14" s="21"/>
      <c r="H14" s="10"/>
      <c r="I14" s="10"/>
      <c r="J14" s="5"/>
      <c r="K14" s="66" t="s">
        <v>63</v>
      </c>
    </row>
    <row r="15" spans="1:11" ht="24.9" customHeight="1" x14ac:dyDescent="0.25">
      <c r="A15" s="112" t="s">
        <v>6</v>
      </c>
      <c r="B15" s="113"/>
      <c r="C15" s="113"/>
      <c r="D15" s="113"/>
      <c r="E15" s="113"/>
      <c r="F15" s="113"/>
      <c r="G15" s="114"/>
      <c r="H15" s="115" t="s">
        <v>0</v>
      </c>
      <c r="I15" s="116"/>
      <c r="J15" s="116"/>
      <c r="K15" s="117"/>
    </row>
    <row r="16" spans="1:11" ht="24.9" customHeight="1" x14ac:dyDescent="0.25">
      <c r="A16" s="67" t="s">
        <v>12</v>
      </c>
      <c r="B16" s="6"/>
      <c r="C16" s="6"/>
      <c r="D16" s="11"/>
      <c r="E16" s="12"/>
      <c r="F16" s="11"/>
      <c r="G16" s="57" t="s">
        <v>65</v>
      </c>
      <c r="H16" s="32" t="s">
        <v>28</v>
      </c>
      <c r="I16" s="33"/>
      <c r="J16" s="33"/>
      <c r="K16" s="68"/>
    </row>
    <row r="17" spans="1:11" ht="24.9" customHeight="1" x14ac:dyDescent="0.25">
      <c r="A17" s="67" t="s">
        <v>13</v>
      </c>
      <c r="B17" s="6"/>
      <c r="C17" s="6"/>
      <c r="D17" s="7"/>
      <c r="E17" s="20"/>
      <c r="F17" s="13"/>
      <c r="G17" s="59" t="s">
        <v>64</v>
      </c>
      <c r="H17" s="32" t="s">
        <v>30</v>
      </c>
      <c r="I17" s="33"/>
      <c r="J17" s="33"/>
      <c r="K17" s="69" t="s">
        <v>54</v>
      </c>
    </row>
    <row r="18" spans="1:11" ht="24.9" customHeight="1" x14ac:dyDescent="0.25">
      <c r="A18" s="67" t="s">
        <v>14</v>
      </c>
      <c r="B18" s="6"/>
      <c r="C18" s="6"/>
      <c r="D18" s="7"/>
      <c r="E18" s="20"/>
      <c r="F18" s="13"/>
      <c r="G18" s="59" t="s">
        <v>56</v>
      </c>
      <c r="H18" s="32" t="s">
        <v>31</v>
      </c>
      <c r="I18" s="33"/>
      <c r="J18" s="33"/>
      <c r="K18" s="69" t="s">
        <v>55</v>
      </c>
    </row>
    <row r="19" spans="1:11" ht="24.9" customHeight="1" thickBot="1" x14ac:dyDescent="0.3">
      <c r="A19" s="67" t="s">
        <v>10</v>
      </c>
      <c r="B19" s="22"/>
      <c r="C19" s="22"/>
      <c r="D19" s="13"/>
      <c r="F19" s="24"/>
      <c r="G19" s="60" t="s">
        <v>61</v>
      </c>
      <c r="H19" s="23" t="s">
        <v>29</v>
      </c>
      <c r="I19" s="70"/>
      <c r="J19" s="71"/>
      <c r="K19" s="72">
        <v>1</v>
      </c>
    </row>
    <row r="20" spans="1:11" ht="6.75" customHeight="1" thickTop="1" x14ac:dyDescent="0.25">
      <c r="A20" s="73"/>
      <c r="B20" s="42"/>
      <c r="C20" s="42"/>
      <c r="D20" s="41"/>
      <c r="E20" s="43"/>
      <c r="F20" s="41"/>
      <c r="G20" s="41"/>
      <c r="H20" s="44"/>
      <c r="I20" s="44"/>
      <c r="J20" s="41"/>
      <c r="K20" s="74"/>
    </row>
    <row r="21" spans="1:11" s="56" customFormat="1" ht="24.9" customHeight="1" x14ac:dyDescent="0.25">
      <c r="A21" s="75" t="s">
        <v>4</v>
      </c>
      <c r="B21" s="61" t="s">
        <v>8</v>
      </c>
      <c r="C21" s="61" t="s">
        <v>22</v>
      </c>
      <c r="D21" s="61" t="s">
        <v>1</v>
      </c>
      <c r="E21" s="62" t="s">
        <v>21</v>
      </c>
      <c r="F21" s="61" t="s">
        <v>5</v>
      </c>
      <c r="G21" s="61" t="s">
        <v>25</v>
      </c>
      <c r="H21" s="54" t="s">
        <v>37</v>
      </c>
      <c r="I21" s="55"/>
      <c r="J21" s="58" t="s">
        <v>17</v>
      </c>
      <c r="K21" s="76" t="s">
        <v>9</v>
      </c>
    </row>
    <row r="22" spans="1:11" s="49" customFormat="1" ht="24.9" customHeight="1" x14ac:dyDescent="0.3">
      <c r="A22" s="53">
        <v>1</v>
      </c>
      <c r="B22" s="53" t="s">
        <v>72</v>
      </c>
      <c r="C22" s="53" t="s">
        <v>73</v>
      </c>
      <c r="D22" s="53" t="s">
        <v>74</v>
      </c>
      <c r="E22" s="53" t="s">
        <v>75</v>
      </c>
      <c r="F22" s="53" t="s">
        <v>48</v>
      </c>
      <c r="G22" s="53" t="s">
        <v>76</v>
      </c>
      <c r="H22" s="53" t="s">
        <v>77</v>
      </c>
      <c r="I22" s="47"/>
      <c r="J22" s="48"/>
      <c r="K22" s="78"/>
    </row>
    <row r="23" spans="1:11" s="49" customFormat="1" ht="24.9" customHeight="1" x14ac:dyDescent="0.3">
      <c r="A23" s="53">
        <v>2</v>
      </c>
      <c r="B23" s="53" t="s">
        <v>78</v>
      </c>
      <c r="C23" s="53" t="s">
        <v>79</v>
      </c>
      <c r="D23" s="53" t="s">
        <v>80</v>
      </c>
      <c r="E23" s="53" t="s">
        <v>81</v>
      </c>
      <c r="F23" s="53" t="s">
        <v>82</v>
      </c>
      <c r="G23" s="53" t="s">
        <v>83</v>
      </c>
      <c r="H23" s="53" t="s">
        <v>84</v>
      </c>
      <c r="I23" s="47"/>
      <c r="J23" s="50"/>
      <c r="K23" s="79"/>
    </row>
    <row r="24" spans="1:11" s="49" customFormat="1" ht="24.9" customHeight="1" x14ac:dyDescent="0.3">
      <c r="A24" s="53">
        <v>3</v>
      </c>
      <c r="B24" s="53" t="s">
        <v>85</v>
      </c>
      <c r="C24" s="53" t="s">
        <v>86</v>
      </c>
      <c r="D24" s="53" t="s">
        <v>87</v>
      </c>
      <c r="E24" s="53" t="s">
        <v>88</v>
      </c>
      <c r="F24" s="53" t="s">
        <v>46</v>
      </c>
      <c r="G24" s="53" t="s">
        <v>83</v>
      </c>
      <c r="H24" s="53" t="s">
        <v>89</v>
      </c>
      <c r="I24" s="47"/>
      <c r="J24" s="50"/>
      <c r="K24" s="79"/>
    </row>
    <row r="25" spans="1:11" s="49" customFormat="1" ht="24.9" customHeight="1" x14ac:dyDescent="0.3">
      <c r="A25" s="53">
        <v>4</v>
      </c>
      <c r="B25" s="53" t="s">
        <v>90</v>
      </c>
      <c r="C25" s="53" t="s">
        <v>91</v>
      </c>
      <c r="D25" s="53" t="s">
        <v>92</v>
      </c>
      <c r="E25" s="53" t="s">
        <v>93</v>
      </c>
      <c r="F25" s="53" t="s">
        <v>48</v>
      </c>
      <c r="G25" s="53" t="s">
        <v>94</v>
      </c>
      <c r="H25" s="53" t="s">
        <v>95</v>
      </c>
      <c r="I25" s="47"/>
      <c r="J25" s="50"/>
      <c r="K25" s="79"/>
    </row>
    <row r="26" spans="1:11" s="49" customFormat="1" ht="24.9" customHeight="1" x14ac:dyDescent="0.3">
      <c r="A26" s="53">
        <v>5</v>
      </c>
      <c r="B26" s="53" t="s">
        <v>96</v>
      </c>
      <c r="C26" s="53" t="s">
        <v>97</v>
      </c>
      <c r="D26" s="53" t="s">
        <v>98</v>
      </c>
      <c r="E26" s="53" t="s">
        <v>99</v>
      </c>
      <c r="F26" s="53" t="s">
        <v>47</v>
      </c>
      <c r="G26" s="53" t="s">
        <v>100</v>
      </c>
      <c r="H26" s="53" t="s">
        <v>101</v>
      </c>
      <c r="I26" s="47"/>
      <c r="J26" s="50"/>
      <c r="K26" s="79"/>
    </row>
    <row r="27" spans="1:11" s="49" customFormat="1" ht="24.9" customHeight="1" x14ac:dyDescent="0.3">
      <c r="A27" s="53">
        <v>6</v>
      </c>
      <c r="B27" s="53" t="s">
        <v>102</v>
      </c>
      <c r="C27" s="53" t="s">
        <v>103</v>
      </c>
      <c r="D27" s="53" t="s">
        <v>104</v>
      </c>
      <c r="E27" s="53" t="s">
        <v>105</v>
      </c>
      <c r="F27" s="53" t="s">
        <v>46</v>
      </c>
      <c r="G27" s="53" t="s">
        <v>68</v>
      </c>
      <c r="H27" s="53" t="s">
        <v>106</v>
      </c>
      <c r="I27" s="47"/>
      <c r="J27" s="50"/>
      <c r="K27" s="79"/>
    </row>
    <row r="28" spans="1:11" s="49" customFormat="1" ht="24.9" customHeight="1" x14ac:dyDescent="0.3">
      <c r="A28" s="53">
        <v>7</v>
      </c>
      <c r="B28" s="53" t="s">
        <v>107</v>
      </c>
      <c r="C28" s="53" t="s">
        <v>108</v>
      </c>
      <c r="D28" s="53" t="s">
        <v>109</v>
      </c>
      <c r="E28" s="53" t="s">
        <v>110</v>
      </c>
      <c r="F28" s="53" t="s">
        <v>48</v>
      </c>
      <c r="G28" s="53" t="s">
        <v>76</v>
      </c>
      <c r="H28" s="53" t="s">
        <v>111</v>
      </c>
      <c r="I28" s="47"/>
      <c r="J28" s="50"/>
      <c r="K28" s="79"/>
    </row>
    <row r="29" spans="1:11" s="49" customFormat="1" ht="24.9" customHeight="1" x14ac:dyDescent="0.3">
      <c r="A29" s="53">
        <v>8</v>
      </c>
      <c r="B29" s="53" t="s">
        <v>112</v>
      </c>
      <c r="C29" s="53" t="s">
        <v>113</v>
      </c>
      <c r="D29" s="53" t="s">
        <v>114</v>
      </c>
      <c r="E29" s="53" t="s">
        <v>115</v>
      </c>
      <c r="F29" s="53" t="s">
        <v>47</v>
      </c>
      <c r="G29" s="53" t="s">
        <v>83</v>
      </c>
      <c r="H29" s="53" t="s">
        <v>116</v>
      </c>
      <c r="I29" s="47"/>
      <c r="J29" s="50"/>
      <c r="K29" s="79"/>
    </row>
    <row r="30" spans="1:11" s="49" customFormat="1" ht="24.9" customHeight="1" x14ac:dyDescent="0.3">
      <c r="A30" s="53">
        <v>9</v>
      </c>
      <c r="B30" s="53" t="s">
        <v>117</v>
      </c>
      <c r="C30" s="53" t="s">
        <v>118</v>
      </c>
      <c r="D30" s="53" t="s">
        <v>119</v>
      </c>
      <c r="E30" s="53" t="s">
        <v>120</v>
      </c>
      <c r="F30" s="53" t="s">
        <v>48</v>
      </c>
      <c r="G30" s="53" t="s">
        <v>76</v>
      </c>
      <c r="H30" s="53" t="s">
        <v>121</v>
      </c>
      <c r="I30" s="47"/>
      <c r="J30" s="50"/>
      <c r="K30" s="79"/>
    </row>
    <row r="31" spans="1:11" s="49" customFormat="1" ht="24.9" customHeight="1" x14ac:dyDescent="0.3">
      <c r="A31" s="53">
        <v>10</v>
      </c>
      <c r="B31" s="53" t="s">
        <v>122</v>
      </c>
      <c r="C31" s="53" t="s">
        <v>123</v>
      </c>
      <c r="D31" s="53" t="s">
        <v>124</v>
      </c>
      <c r="E31" s="53" t="s">
        <v>125</v>
      </c>
      <c r="F31" s="53" t="s">
        <v>46</v>
      </c>
      <c r="G31" s="53" t="s">
        <v>83</v>
      </c>
      <c r="H31" s="53" t="s">
        <v>126</v>
      </c>
      <c r="I31" s="47"/>
      <c r="J31" s="50"/>
      <c r="K31" s="79"/>
    </row>
    <row r="32" spans="1:11" s="49" customFormat="1" ht="24.9" customHeight="1" x14ac:dyDescent="0.3">
      <c r="A32" s="53">
        <v>11</v>
      </c>
      <c r="B32" s="53" t="s">
        <v>127</v>
      </c>
      <c r="C32" s="53" t="s">
        <v>128</v>
      </c>
      <c r="D32" s="53" t="s">
        <v>129</v>
      </c>
      <c r="E32" s="53" t="s">
        <v>130</v>
      </c>
      <c r="F32" s="53" t="s">
        <v>46</v>
      </c>
      <c r="G32" s="53" t="s">
        <v>131</v>
      </c>
      <c r="H32" s="53" t="s">
        <v>132</v>
      </c>
      <c r="I32" s="47"/>
      <c r="J32" s="50"/>
      <c r="K32" s="79"/>
    </row>
    <row r="33" spans="1:11" s="49" customFormat="1" ht="24.9" customHeight="1" x14ac:dyDescent="0.3">
      <c r="A33" s="53">
        <v>12</v>
      </c>
      <c r="B33" s="53" t="s">
        <v>133</v>
      </c>
      <c r="C33" s="53" t="s">
        <v>134</v>
      </c>
      <c r="D33" s="53" t="s">
        <v>135</v>
      </c>
      <c r="E33" s="53" t="s">
        <v>136</v>
      </c>
      <c r="F33" s="53" t="s">
        <v>47</v>
      </c>
      <c r="G33" s="53" t="s">
        <v>131</v>
      </c>
      <c r="H33" s="53" t="s">
        <v>137</v>
      </c>
      <c r="I33" s="47"/>
      <c r="J33" s="50"/>
      <c r="K33" s="79"/>
    </row>
    <row r="34" spans="1:11" s="49" customFormat="1" ht="24.9" customHeight="1" x14ac:dyDescent="0.3">
      <c r="A34" s="53" t="s">
        <v>142</v>
      </c>
      <c r="B34" s="53" t="s">
        <v>138</v>
      </c>
      <c r="C34" s="53" t="s">
        <v>139</v>
      </c>
      <c r="D34" s="53" t="s">
        <v>140</v>
      </c>
      <c r="E34" s="53" t="s">
        <v>141</v>
      </c>
      <c r="F34" s="53" t="s">
        <v>47</v>
      </c>
      <c r="G34" s="53" t="s">
        <v>68</v>
      </c>
      <c r="H34" s="53"/>
      <c r="I34" s="47"/>
      <c r="J34" s="50"/>
      <c r="K34" s="79"/>
    </row>
    <row r="35" spans="1:11" s="49" customFormat="1" ht="24.9" customHeight="1" x14ac:dyDescent="0.3">
      <c r="A35" s="77" t="s">
        <v>71</v>
      </c>
      <c r="B35" s="53">
        <v>587</v>
      </c>
      <c r="C35" s="53">
        <v>10100048915</v>
      </c>
      <c r="D35" s="53" t="s">
        <v>69</v>
      </c>
      <c r="E35" s="53" t="s">
        <v>70</v>
      </c>
      <c r="F35" s="53" t="s">
        <v>47</v>
      </c>
      <c r="G35" s="53" t="s">
        <v>68</v>
      </c>
      <c r="H35" s="53"/>
      <c r="I35" s="47"/>
      <c r="J35" s="50"/>
      <c r="K35" s="79"/>
    </row>
    <row r="36" spans="1:11" s="49" customFormat="1" ht="24.9" customHeight="1" x14ac:dyDescent="0.3">
      <c r="A36" s="77" t="s">
        <v>71</v>
      </c>
      <c r="B36" s="53">
        <v>158</v>
      </c>
      <c r="C36" s="53">
        <v>10154457326</v>
      </c>
      <c r="D36" s="53" t="s">
        <v>66</v>
      </c>
      <c r="E36" s="53" t="s">
        <v>67</v>
      </c>
      <c r="F36" s="53" t="s">
        <v>46</v>
      </c>
      <c r="G36" s="53" t="s">
        <v>68</v>
      </c>
      <c r="H36" s="53"/>
      <c r="I36" s="47"/>
      <c r="J36" s="50"/>
      <c r="K36" s="79"/>
    </row>
    <row r="37" spans="1:11" s="49" customFormat="1" ht="15" customHeight="1" thickBot="1" x14ac:dyDescent="0.3">
      <c r="A37" s="80"/>
      <c r="B37" s="47"/>
      <c r="C37" s="47"/>
      <c r="D37" s="47"/>
      <c r="E37" s="47"/>
      <c r="F37" s="47"/>
      <c r="G37" s="47"/>
      <c r="H37" s="47"/>
      <c r="I37" s="47"/>
      <c r="J37" s="51"/>
      <c r="K37" s="81"/>
    </row>
    <row r="38" spans="1:11" ht="17.25" customHeight="1" thickTop="1" x14ac:dyDescent="0.25">
      <c r="A38" s="122" t="s">
        <v>3</v>
      </c>
      <c r="B38" s="123"/>
      <c r="C38" s="123"/>
      <c r="D38" s="123"/>
      <c r="E38" s="52"/>
      <c r="F38" s="52"/>
      <c r="G38" s="123" t="s">
        <v>24</v>
      </c>
      <c r="H38" s="123"/>
      <c r="I38" s="123"/>
      <c r="J38" s="123"/>
      <c r="K38" s="124"/>
    </row>
    <row r="39" spans="1:11" ht="20.100000000000001" customHeight="1" x14ac:dyDescent="0.25">
      <c r="A39" s="82" t="s">
        <v>32</v>
      </c>
      <c r="B39" s="13"/>
      <c r="C39" s="13"/>
      <c r="D39" s="37"/>
      <c r="E39" s="15"/>
      <c r="F39" s="36"/>
      <c r="G39" s="14" t="s">
        <v>20</v>
      </c>
      <c r="H39" s="35">
        <v>6</v>
      </c>
      <c r="I39" s="38"/>
      <c r="J39" s="63" t="s">
        <v>18</v>
      </c>
      <c r="K39" s="83">
        <f>COUNTIF(F22:F37,"ЗМС")</f>
        <v>0</v>
      </c>
    </row>
    <row r="40" spans="1:11" ht="20.100000000000001" customHeight="1" x14ac:dyDescent="0.25">
      <c r="A40" s="82" t="s">
        <v>33</v>
      </c>
      <c r="B40" s="13"/>
      <c r="C40" s="13"/>
      <c r="D40" s="37"/>
      <c r="E40" s="1"/>
      <c r="F40" s="84"/>
      <c r="G40" s="16" t="s">
        <v>44</v>
      </c>
      <c r="H40" s="34">
        <f>H41+H44</f>
        <v>15</v>
      </c>
      <c r="I40" s="85"/>
      <c r="J40" s="63" t="s">
        <v>15</v>
      </c>
      <c r="K40" s="83">
        <f>COUNTIF(F23:F37,"МСМК")</f>
        <v>0</v>
      </c>
    </row>
    <row r="41" spans="1:11" ht="20.100000000000001" customHeight="1" x14ac:dyDescent="0.25">
      <c r="A41" s="82" t="s">
        <v>34</v>
      </c>
      <c r="B41" s="13"/>
      <c r="C41" s="13"/>
      <c r="D41" s="37"/>
      <c r="E41" s="1"/>
      <c r="F41" s="84"/>
      <c r="G41" s="16" t="s">
        <v>45</v>
      </c>
      <c r="H41" s="34">
        <f>H42+H43+H45</f>
        <v>13</v>
      </c>
      <c r="I41" s="85"/>
      <c r="J41" s="63" t="s">
        <v>16</v>
      </c>
      <c r="K41" s="83">
        <f>COUNTIF(F34:F38,"МС")</f>
        <v>0</v>
      </c>
    </row>
    <row r="42" spans="1:11" ht="20.100000000000001" customHeight="1" x14ac:dyDescent="0.25">
      <c r="A42" s="82" t="s">
        <v>35</v>
      </c>
      <c r="B42" s="13"/>
      <c r="C42" s="13"/>
      <c r="D42" s="37"/>
      <c r="E42" s="1"/>
      <c r="F42" s="84"/>
      <c r="G42" s="16" t="s">
        <v>39</v>
      </c>
      <c r="H42" s="35">
        <f>COUNT(A22:A37)</f>
        <v>12</v>
      </c>
      <c r="I42" s="86"/>
      <c r="J42" s="63" t="s">
        <v>19</v>
      </c>
      <c r="K42" s="83">
        <f>COUNTIF(F35:F39,"КМС")</f>
        <v>0</v>
      </c>
    </row>
    <row r="43" spans="1:11" ht="20.100000000000001" customHeight="1" x14ac:dyDescent="0.25">
      <c r="A43" s="82"/>
      <c r="B43" s="13"/>
      <c r="C43" s="13"/>
      <c r="D43" s="37"/>
      <c r="E43" s="1"/>
      <c r="F43" s="84"/>
      <c r="G43" s="16" t="s">
        <v>40</v>
      </c>
      <c r="H43" s="35">
        <f>COUNTIF(A22:A37,"НФ")</f>
        <v>1</v>
      </c>
      <c r="I43" s="86"/>
      <c r="J43" s="45" t="s">
        <v>46</v>
      </c>
      <c r="K43" s="83">
        <v>5</v>
      </c>
    </row>
    <row r="44" spans="1:11" ht="20.100000000000001" customHeight="1" x14ac:dyDescent="0.25">
      <c r="A44" s="82"/>
      <c r="B44" s="13"/>
      <c r="C44" s="13"/>
      <c r="D44" s="37"/>
      <c r="E44" s="1"/>
      <c r="F44" s="84"/>
      <c r="G44" s="16" t="s">
        <v>41</v>
      </c>
      <c r="H44" s="25">
        <f>COUNTIF(A22:A37,"НС")</f>
        <v>2</v>
      </c>
      <c r="I44" s="87"/>
      <c r="J44" s="46" t="s">
        <v>48</v>
      </c>
      <c r="K44" s="83">
        <v>4</v>
      </c>
    </row>
    <row r="45" spans="1:11" ht="20.100000000000001" customHeight="1" x14ac:dyDescent="0.25">
      <c r="A45" s="82"/>
      <c r="B45" s="13"/>
      <c r="C45" s="13"/>
      <c r="D45" s="37"/>
      <c r="E45" s="18"/>
      <c r="F45" s="39"/>
      <c r="G45" s="16" t="s">
        <v>42</v>
      </c>
      <c r="H45" s="25">
        <f>COUNTIF(A22:A37,"ДСКВ")</f>
        <v>0</v>
      </c>
      <c r="I45" s="40"/>
      <c r="J45" s="46" t="s">
        <v>47</v>
      </c>
      <c r="K45" s="88">
        <v>5</v>
      </c>
    </row>
    <row r="46" spans="1:11" ht="9.75" customHeight="1" x14ac:dyDescent="0.25">
      <c r="A46" s="89"/>
      <c r="K46" s="90"/>
    </row>
    <row r="47" spans="1:11" ht="15.6" x14ac:dyDescent="0.25">
      <c r="A47" s="125" t="s">
        <v>2</v>
      </c>
      <c r="B47" s="126"/>
      <c r="C47" s="126"/>
      <c r="D47" s="126"/>
      <c r="E47" s="127" t="s">
        <v>7</v>
      </c>
      <c r="F47" s="127"/>
      <c r="G47" s="127"/>
      <c r="H47" s="127"/>
      <c r="I47" s="127" t="s">
        <v>36</v>
      </c>
      <c r="J47" s="127"/>
      <c r="K47" s="128"/>
    </row>
    <row r="48" spans="1:11" x14ac:dyDescent="0.25">
      <c r="A48" s="89"/>
      <c r="B48" s="1"/>
      <c r="C48" s="1"/>
      <c r="E48" s="1"/>
      <c r="F48" s="15"/>
      <c r="G48" s="15"/>
      <c r="H48" s="15"/>
      <c r="I48" s="15"/>
      <c r="J48" s="15"/>
      <c r="K48" s="91"/>
    </row>
    <row r="49" spans="1:26" x14ac:dyDescent="0.25">
      <c r="A49" s="92"/>
      <c r="D49" s="19"/>
      <c r="E49" s="93"/>
      <c r="F49" s="19"/>
      <c r="G49" s="19"/>
      <c r="H49" s="94"/>
      <c r="I49" s="94"/>
      <c r="J49" s="19"/>
      <c r="K49" s="95"/>
    </row>
    <row r="50" spans="1:26" x14ac:dyDescent="0.25">
      <c r="A50" s="92"/>
      <c r="D50" s="19"/>
      <c r="E50" s="93"/>
      <c r="F50" s="19"/>
      <c r="G50" s="19"/>
      <c r="H50" s="94"/>
      <c r="I50" s="94"/>
      <c r="J50" s="19"/>
      <c r="K50" s="95"/>
    </row>
    <row r="51" spans="1:26" x14ac:dyDescent="0.25">
      <c r="A51" s="92"/>
      <c r="D51" s="19"/>
      <c r="E51" s="93"/>
      <c r="F51" s="19"/>
      <c r="G51" s="19"/>
      <c r="H51" s="94"/>
      <c r="I51" s="94"/>
      <c r="J51" s="19"/>
      <c r="K51" s="95"/>
    </row>
    <row r="52" spans="1:26" x14ac:dyDescent="0.25">
      <c r="A52" s="92"/>
      <c r="D52" s="19"/>
      <c r="E52" s="93"/>
      <c r="F52" s="19"/>
      <c r="G52" s="19"/>
      <c r="H52" s="94"/>
      <c r="I52" s="94"/>
      <c r="J52" s="19"/>
      <c r="K52" s="95"/>
    </row>
    <row r="53" spans="1:26" ht="16.2" thickBot="1" x14ac:dyDescent="0.3">
      <c r="A53" s="129" t="str">
        <f>G18</f>
        <v>МЯГКОВА Е.А. (IК, г. Саранск)</v>
      </c>
      <c r="B53" s="130"/>
      <c r="C53" s="130"/>
      <c r="D53" s="130"/>
      <c r="E53" s="130" t="str">
        <f>G17</f>
        <v>БОЯРОВ В.В. (ВК, г. Саранск)</v>
      </c>
      <c r="F53" s="130"/>
      <c r="G53" s="130"/>
      <c r="H53" s="130"/>
      <c r="I53" s="130" t="str">
        <f>G19</f>
        <v>ДОЯНОВ И.В. (IК, г. Саранск)</v>
      </c>
      <c r="J53" s="130"/>
      <c r="K53" s="131"/>
    </row>
    <row r="54" spans="1:26" s="8" customFormat="1" x14ac:dyDescent="0.25">
      <c r="A54" s="1"/>
      <c r="B54" s="19"/>
      <c r="C54" s="19"/>
      <c r="D54" s="1"/>
      <c r="F54" s="1"/>
      <c r="G54" s="1"/>
      <c r="H54" s="17"/>
      <c r="I54" s="1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28" customFormat="1" ht="18" x14ac:dyDescent="0.25">
      <c r="B55" s="29"/>
      <c r="C55" s="29"/>
      <c r="E55" s="30"/>
      <c r="H55" s="31"/>
      <c r="I55" s="31"/>
    </row>
    <row r="56" spans="1:26" ht="21" x14ac:dyDescent="0.25">
      <c r="A56" s="26"/>
      <c r="B56" s="26"/>
      <c r="C56" s="27"/>
      <c r="D56" s="121"/>
      <c r="E56" s="121"/>
      <c r="F56" s="121"/>
      <c r="G56" s="121"/>
    </row>
    <row r="57" spans="1:26" ht="18" x14ac:dyDescent="0.25">
      <c r="D57" s="28"/>
    </row>
  </sheetData>
  <autoFilter ref="A21:H21" xr:uid="{00000000-0009-0000-0000-000000000000}">
    <sortState xmlns:xlrd2="http://schemas.microsoft.com/office/spreadsheetml/2017/richdata2" ref="A22:H28">
      <sortCondition ref="A21"/>
    </sortState>
  </autoFilter>
  <sortState xmlns:xlrd2="http://schemas.microsoft.com/office/spreadsheetml/2017/richdata2" ref="B23:G38">
    <sortCondition ref="D23:D38"/>
  </sortState>
  <mergeCells count="25">
    <mergeCell ref="D56:G56"/>
    <mergeCell ref="A38:D38"/>
    <mergeCell ref="G38:K38"/>
    <mergeCell ref="A47:D47"/>
    <mergeCell ref="E47:H47"/>
    <mergeCell ref="I47:K47"/>
    <mergeCell ref="A53:D53"/>
    <mergeCell ref="E53:H53"/>
    <mergeCell ref="I53:K53"/>
    <mergeCell ref="A13:D13"/>
    <mergeCell ref="A14:D14"/>
    <mergeCell ref="A15:G15"/>
    <mergeCell ref="H15:K15"/>
    <mergeCell ref="A12:K12"/>
    <mergeCell ref="A1:K1"/>
    <mergeCell ref="A2:K2"/>
    <mergeCell ref="A3:K3"/>
    <mergeCell ref="A4:K4"/>
    <mergeCell ref="A5:K5"/>
    <mergeCell ref="A11:K11"/>
    <mergeCell ref="A6:K6"/>
    <mergeCell ref="A7:K7"/>
    <mergeCell ref="A8:K8"/>
    <mergeCell ref="A9:K9"/>
    <mergeCell ref="A10:K10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65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2025-03-18T07:33:26Z</cp:lastPrinted>
  <dcterms:created xsi:type="dcterms:W3CDTF">1996-10-08T23:32:33Z</dcterms:created>
  <dcterms:modified xsi:type="dcterms:W3CDTF">2025-03-27T11:54:08Z</dcterms:modified>
</cp:coreProperties>
</file>