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классик'!$A$21:$H$21</definedName>
    <definedName name="_xlnm.Print_Titles" localSheetId="0">'Итог прот ВМХ гонка классик'!$21:$21</definedName>
    <definedName name="_xlnm.Print_Area" localSheetId="0">'Итог прот ВМХ гонка классик'!$A$1:$J$51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3" i="2" l="1"/>
  <c r="J42" i="2"/>
  <c r="J41" i="2" l="1"/>
  <c r="J40" i="2"/>
  <c r="J39" i="2"/>
  <c r="H40" i="2" l="1"/>
  <c r="I51" i="2" l="1"/>
  <c r="J38" i="2" l="1"/>
  <c r="H51" i="2" l="1"/>
  <c r="E51" i="2"/>
  <c r="H43" i="2"/>
  <c r="H42" i="2"/>
  <c r="H41" i="2"/>
  <c r="J37" i="2"/>
  <c r="H39" i="2" l="1"/>
  <c r="H38" i="2" s="1"/>
</calcChain>
</file>

<file path=xl/sharedStrings.xml><?xml version="1.0" encoding="utf-8"?>
<sst xmlns="http://schemas.openxmlformats.org/spreadsheetml/2006/main" count="117" uniqueCount="88">
  <si>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</si>
  <si>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</si>
  <si>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</si>
  <si>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</si>
  <si>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</si>
  <si>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</si>
  <si>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</si>
  <si>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</si>
  <si>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</si>
  <si>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</si>
  <si>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</si>
  <si>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</si>
  <si>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</si>
  <si>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</si>
  <si>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</si>
  <si>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</si>
  <si>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</si>
  <si>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</si>
  <si>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</si>
  <si>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</si>
  <si>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</si>
  <si>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</si>
  <si>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</si>
  <si>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</si>
  <si>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</si>
  <si>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</si>
  <si>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</si>
  <si>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</si>
  <si>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</si>
  <si>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</si>
  <si>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</si>
  <si>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</si>
  <si>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</si>
  <si>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</si>
  <si>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</si>
  <si>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</si>
  <si>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</si>
  <si>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</si>
  <si>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</si>
  <si>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</si>
  <si>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</si>
  <si>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</si>
  <si>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</si>
  <si>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</si>
  <si>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</si>
  <si>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</si>
  <si>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</si>
  <si>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НАЗВАНИЕ ТРАССЫ / РЕГ.НОМЕР: Трасса ВМХ 257 квартал</t>
  </si>
  <si>
    <t>СШОР №8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</si>
  <si>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</si>
  <si>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</si>
  <si>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</si>
  <si>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</si>
  <si>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</si>
  <si>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</si>
  <si>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ДЮСТШ</t>
  </si>
  <si>
    <t>"Перспектива"</t>
  </si>
  <si>
    <t>1 сп.юн.р.</t>
  </si>
  <si>
    <t>2 сп.юн.р.</t>
  </si>
  <si>
    <t>МЕСТО ПРОВЕДЕНИЯ: г. Ангарск</t>
  </si>
  <si>
    <t>№ ВРВС: 0080011611Я</t>
  </si>
  <si>
    <t>ВМХ - гонка - "Классик" (или "Классик" - смешанная)</t>
  </si>
  <si>
    <t>422/422</t>
  </si>
  <si>
    <t>МЕЖРЕГИОНАЛЬНЫЕ СОРЕВНОВАНИЯ</t>
  </si>
  <si>
    <t>ПСФО</t>
  </si>
  <si>
    <t>№ ЕКП 2022: 4723</t>
  </si>
  <si>
    <r>
      <t xml:space="preserve">НАЧАЛО ГОНКИ: </t>
    </r>
    <r>
      <rPr>
        <sz val="11"/>
        <rFont val="Calibri"/>
        <family val="2"/>
        <charset val="204"/>
      </rPr>
      <t>12ч 30м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</si>
  <si>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14ч 30м</t>
    </r>
  </si>
  <si>
    <t xml:space="preserve">ДАТА ПРОВЕДЕНИЯ: 17 июля 2022 года </t>
  </si>
  <si>
    <t>"ВСК"</t>
  </si>
  <si>
    <t>Юноши 15-16 лет</t>
  </si>
  <si>
    <t>Самсонов Тимофей</t>
  </si>
  <si>
    <t>"Райдер"</t>
  </si>
  <si>
    <t>Лебедев Игорь</t>
  </si>
  <si>
    <t>Чучуй Илья</t>
  </si>
  <si>
    <t>"BBR"</t>
  </si>
  <si>
    <t>Тюрин Никита</t>
  </si>
  <si>
    <t>Гулидов Даниил</t>
  </si>
  <si>
    <t>"Олимпиец"</t>
  </si>
  <si>
    <t>Ширлин Георгий</t>
  </si>
  <si>
    <t>Пивоваров Геннадий</t>
  </si>
  <si>
    <t>Ерофеев Ярослав</t>
  </si>
  <si>
    <t>Кедров Тимофей</t>
  </si>
  <si>
    <t>Константинов Владислав</t>
  </si>
  <si>
    <t>Конаш Андрей</t>
  </si>
  <si>
    <t>Плесковских Илья</t>
  </si>
  <si>
    <t>Кистер Никита</t>
  </si>
  <si>
    <t>3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</si>
</sst>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left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4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31" xfId="12" applyFont="1" applyFill="1" applyBorder="1" applyAlignment="1">
      <alignment horizontal="center" vertical="center" wrapText="1"/>
    </xf>
    <xf numFmtId="0" fontId="19" fillId="0" borderId="31" xfId="12" applyFont="1" applyFill="1" applyBorder="1" applyAlignment="1">
      <alignment horizontal="left" vertical="center" wrapText="1"/>
    </xf>
    <xf numFmtId="0" fontId="19" fillId="0" borderId="31" xfId="2" applyFont="1" applyFill="1" applyBorder="1" applyAlignment="1">
      <alignment horizontal="center" vertical="center" wrapText="1"/>
    </xf>
    <xf numFmtId="0" fontId="19" fillId="0" borderId="32" xfId="2" applyFont="1" applyFill="1" applyBorder="1" applyAlignment="1">
      <alignment horizontal="center" vertical="center" wrapText="1"/>
    </xf>
    <xf numFmtId="0" fontId="14" fillId="0" borderId="12" xfId="2" applyFont="1" applyBorder="1" applyAlignment="1">
      <alignment vertical="center"/>
    </xf>
    <xf numFmtId="49" fontId="11" fillId="3" borderId="16" xfId="2" applyNumberFormat="1" applyFont="1" applyFill="1" applyBorder="1" applyAlignment="1">
      <alignment horizontal="right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1828185</xdr:colOff>
      <xdr:row>0</xdr:row>
      <xdr:rowOff>113324</xdr:rowOff>
    </xdr:from>
    <xdr:to>
      <xdr:col>9</xdr:col>
      <xdr:colOff>886978</xdr:colOff>
      <xdr:row>3</xdr:row>
      <xdr:rowOff>76814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647903" y="113324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U52"/>
  <sheetViews>
    <sheetView tabSelected="1" view="pageBreakPreview" zoomScale="62" zoomScaleNormal="100" zoomScaleSheetLayoutView="62" zoomScalePageLayoutView="95" workbookViewId="0">
      <selection activeCell="P25" sqref="P25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7109375" style="2" customWidth="1"/>
    <col min="4" max="4" width="23.28515625" style="1" customWidth="1"/>
    <col min="5" max="5" width="12.42578125" style="1" customWidth="1"/>
    <col min="6" max="6" width="8.7109375" style="1" customWidth="1"/>
    <col min="7" max="7" width="19.140625" style="1" customWidth="1"/>
    <col min="8" max="8" width="25.140625" style="1" customWidth="1"/>
    <col min="9" max="9" width="30.85546875" style="1" customWidth="1"/>
    <col min="10" max="10" width="16.7109375" style="1" customWidth="1"/>
    <col min="11" max="1009" width="9.140625" style="1"/>
  </cols>
  <sheetData>
    <row r="1" spans="1:10" ht="22.5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22.5" customHeight="1" x14ac:dyDescent="0.2">
      <c r="A2" s="95" t="s">
        <v>44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22.5" customHeight="1" x14ac:dyDescent="0.2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ht="22.5" customHeight="1" x14ac:dyDescent="0.2">
      <c r="A4" s="95" t="s">
        <v>45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21" customHeight="1" x14ac:dyDescent="0.2">
      <c r="A5" s="95" t="s">
        <v>46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s="3" customFormat="1" ht="28.5" x14ac:dyDescent="0.2">
      <c r="A6" s="91" t="s">
        <v>63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s="3" customFormat="1" ht="18" customHeight="1" x14ac:dyDescent="0.2">
      <c r="A7" s="92" t="s">
        <v>2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s="3" customFormat="1" ht="19.5" customHeight="1" thickBot="1" x14ac:dyDescent="0.25">
      <c r="A8" s="93" t="s">
        <v>64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ht="18" customHeight="1" thickTop="1" x14ac:dyDescent="0.2">
      <c r="A9" s="94" t="s">
        <v>3</v>
      </c>
      <c r="B9" s="94"/>
      <c r="C9" s="94"/>
      <c r="D9" s="94"/>
      <c r="E9" s="94"/>
      <c r="F9" s="94"/>
      <c r="G9" s="94"/>
      <c r="H9" s="94"/>
      <c r="I9" s="94"/>
      <c r="J9" s="94"/>
    </row>
    <row r="10" spans="1:10" ht="18" customHeight="1" x14ac:dyDescent="0.2">
      <c r="A10" s="85" t="s">
        <v>61</v>
      </c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9.5" customHeight="1" x14ac:dyDescent="0.2">
      <c r="A11" s="85" t="s">
        <v>70</v>
      </c>
      <c r="B11" s="85"/>
      <c r="C11" s="85"/>
      <c r="D11" s="85"/>
      <c r="E11" s="85"/>
      <c r="F11" s="85"/>
      <c r="G11" s="85"/>
      <c r="H11" s="85"/>
      <c r="I11" s="85"/>
      <c r="J11" s="85"/>
    </row>
    <row r="12" spans="1:10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15.75" x14ac:dyDescent="0.2">
      <c r="A13" s="87" t="s">
        <v>59</v>
      </c>
      <c r="B13" s="87"/>
      <c r="C13" s="87"/>
      <c r="D13" s="87"/>
      <c r="E13" s="4"/>
      <c r="F13" s="4"/>
      <c r="H13" s="54" t="s">
        <v>66</v>
      </c>
      <c r="I13" s="5"/>
      <c r="J13" s="6" t="s">
        <v>60</v>
      </c>
    </row>
    <row r="14" spans="1:10" ht="15.75" x14ac:dyDescent="0.2">
      <c r="A14" s="88" t="s">
        <v>68</v>
      </c>
      <c r="B14" s="88"/>
      <c r="C14" s="88"/>
      <c r="D14" s="88"/>
      <c r="E14" s="7"/>
      <c r="F14" s="7"/>
      <c r="H14" s="55" t="s">
        <v>67</v>
      </c>
      <c r="I14" s="8"/>
      <c r="J14" s="58" t="s">
        <v>65</v>
      </c>
    </row>
    <row r="15" spans="1:10" ht="15" x14ac:dyDescent="0.2">
      <c r="A15" s="89" t="s">
        <v>4</v>
      </c>
      <c r="B15" s="89"/>
      <c r="C15" s="89"/>
      <c r="D15" s="89"/>
      <c r="E15" s="89"/>
      <c r="F15" s="89"/>
      <c r="G15" s="89"/>
      <c r="H15" s="89"/>
      <c r="I15" s="90" t="s">
        <v>5</v>
      </c>
      <c r="J15" s="90"/>
    </row>
    <row r="16" spans="1:10" ht="15" x14ac:dyDescent="0.2">
      <c r="A16" s="9" t="s">
        <v>6</v>
      </c>
      <c r="B16" s="10"/>
      <c r="C16" s="10"/>
      <c r="D16" s="11"/>
      <c r="E16" s="12"/>
      <c r="F16" s="11"/>
      <c r="G16" s="13"/>
      <c r="H16" s="50"/>
      <c r="I16" s="73" t="s">
        <v>47</v>
      </c>
      <c r="J16" s="73"/>
    </row>
    <row r="17" spans="1:1009" ht="15" x14ac:dyDescent="0.2">
      <c r="A17" s="9" t="s">
        <v>7</v>
      </c>
      <c r="B17" s="10"/>
      <c r="C17" s="10"/>
      <c r="D17" s="13"/>
      <c r="E17" s="12"/>
      <c r="F17" s="11"/>
      <c r="G17" s="14"/>
      <c r="H17" s="56" t="s">
        <v>49</v>
      </c>
      <c r="I17" s="15" t="s">
        <v>8</v>
      </c>
      <c r="J17" s="53">
        <v>5</v>
      </c>
    </row>
    <row r="18" spans="1:1009" ht="15" x14ac:dyDescent="0.2">
      <c r="A18" s="16" t="s">
        <v>9</v>
      </c>
      <c r="B18" s="10"/>
      <c r="C18" s="10"/>
      <c r="D18" s="13"/>
      <c r="E18" s="12"/>
      <c r="F18" s="11"/>
      <c r="G18" s="14"/>
      <c r="H18" s="56" t="s">
        <v>50</v>
      </c>
      <c r="I18" s="15" t="s">
        <v>10</v>
      </c>
      <c r="J18" s="53">
        <v>1</v>
      </c>
    </row>
    <row r="19" spans="1:1009" ht="15.75" thickBot="1" x14ac:dyDescent="0.25">
      <c r="A19" s="9" t="s">
        <v>11</v>
      </c>
      <c r="B19" s="17"/>
      <c r="C19" s="17"/>
      <c r="D19" s="14"/>
      <c r="E19" s="14"/>
      <c r="F19" s="14"/>
      <c r="G19" s="18"/>
      <c r="H19" s="57" t="s">
        <v>51</v>
      </c>
      <c r="I19" s="19" t="s">
        <v>40</v>
      </c>
      <c r="J19" s="74" t="s">
        <v>62</v>
      </c>
    </row>
    <row r="20" spans="1:1009" s="65" customFormat="1" ht="9.75" customHeight="1" thickTop="1" thickBot="1" x14ac:dyDescent="0.25">
      <c r="A20" s="21"/>
      <c r="B20" s="20"/>
      <c r="C20" s="20"/>
      <c r="D20" s="21"/>
      <c r="E20" s="21"/>
      <c r="F20" s="21"/>
      <c r="G20" s="21"/>
      <c r="H20" s="21"/>
      <c r="I20" s="21"/>
      <c r="J20" s="2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</row>
    <row r="21" spans="1:1009" s="26" customFormat="1" ht="33.75" customHeight="1" thickTop="1" x14ac:dyDescent="0.2">
      <c r="A21" s="22" t="s">
        <v>12</v>
      </c>
      <c r="B21" s="23" t="s">
        <v>13</v>
      </c>
      <c r="C21" s="23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4" t="s">
        <v>20</v>
      </c>
      <c r="J21" s="25" t="s">
        <v>21</v>
      </c>
    </row>
    <row r="22" spans="1:1009" s="26" customFormat="1" ht="21.75" customHeight="1" x14ac:dyDescent="0.2">
      <c r="A22" s="60">
        <v>1</v>
      </c>
      <c r="B22" s="61">
        <v>386</v>
      </c>
      <c r="C22" s="61"/>
      <c r="D22" s="62" t="s">
        <v>71</v>
      </c>
      <c r="E22" s="61">
        <v>2007</v>
      </c>
      <c r="F22" s="61" t="s">
        <v>23</v>
      </c>
      <c r="G22" s="61" t="s">
        <v>54</v>
      </c>
      <c r="H22" s="61" t="s">
        <v>72</v>
      </c>
      <c r="I22" s="63"/>
      <c r="J22" s="64"/>
    </row>
    <row r="23" spans="1:1009" s="26" customFormat="1" ht="21.75" customHeight="1" x14ac:dyDescent="0.2">
      <c r="A23" s="60">
        <v>2</v>
      </c>
      <c r="B23" s="61">
        <v>388</v>
      </c>
      <c r="C23" s="61"/>
      <c r="D23" s="62" t="s">
        <v>73</v>
      </c>
      <c r="E23" s="61">
        <v>2007</v>
      </c>
      <c r="F23" s="61" t="s">
        <v>35</v>
      </c>
      <c r="G23" s="61" t="s">
        <v>54</v>
      </c>
      <c r="H23" s="61" t="s">
        <v>56</v>
      </c>
      <c r="I23" s="63"/>
      <c r="J23" s="64"/>
    </row>
    <row r="24" spans="1:1009" s="26" customFormat="1" ht="21.75" customHeight="1" x14ac:dyDescent="0.2">
      <c r="A24" s="60">
        <v>3</v>
      </c>
      <c r="B24" s="61">
        <v>381</v>
      </c>
      <c r="C24" s="61"/>
      <c r="D24" s="62" t="s">
        <v>74</v>
      </c>
      <c r="E24" s="61">
        <v>2006</v>
      </c>
      <c r="F24" s="61" t="s">
        <v>35</v>
      </c>
      <c r="G24" s="61" t="s">
        <v>54</v>
      </c>
      <c r="H24" s="61" t="s">
        <v>75</v>
      </c>
      <c r="I24" s="63"/>
      <c r="J24" s="64"/>
    </row>
    <row r="25" spans="1:1009" s="26" customFormat="1" ht="21.75" customHeight="1" x14ac:dyDescent="0.2">
      <c r="A25" s="60">
        <v>4</v>
      </c>
      <c r="B25" s="61">
        <v>383</v>
      </c>
      <c r="C25" s="61"/>
      <c r="D25" s="62" t="s">
        <v>76</v>
      </c>
      <c r="E25" s="61">
        <v>2006</v>
      </c>
      <c r="F25" s="61" t="s">
        <v>35</v>
      </c>
      <c r="G25" s="61" t="s">
        <v>54</v>
      </c>
      <c r="H25" s="61" t="s">
        <v>56</v>
      </c>
      <c r="I25" s="63"/>
      <c r="J25" s="64"/>
    </row>
    <row r="26" spans="1:1009" s="26" customFormat="1" ht="21.75" customHeight="1" x14ac:dyDescent="0.2">
      <c r="A26" s="60">
        <v>5</v>
      </c>
      <c r="B26" s="61">
        <v>387</v>
      </c>
      <c r="C26" s="61"/>
      <c r="D26" s="62" t="s">
        <v>77</v>
      </c>
      <c r="E26" s="61">
        <v>2007</v>
      </c>
      <c r="F26" s="61" t="s">
        <v>31</v>
      </c>
      <c r="G26" s="61" t="s">
        <v>54</v>
      </c>
      <c r="H26" s="61" t="s">
        <v>78</v>
      </c>
      <c r="I26" s="63"/>
      <c r="J26" s="64"/>
    </row>
    <row r="27" spans="1:1009" s="26" customFormat="1" ht="21.75" customHeight="1" x14ac:dyDescent="0.2">
      <c r="A27" s="60">
        <v>6</v>
      </c>
      <c r="B27" s="61">
        <v>47</v>
      </c>
      <c r="C27" s="61"/>
      <c r="D27" s="62" t="s">
        <v>79</v>
      </c>
      <c r="E27" s="61">
        <v>2007</v>
      </c>
      <c r="F27" s="61" t="s">
        <v>33</v>
      </c>
      <c r="G27" s="61" t="s">
        <v>53</v>
      </c>
      <c r="H27" s="61" t="s">
        <v>48</v>
      </c>
      <c r="I27" s="63"/>
      <c r="J27" s="64"/>
    </row>
    <row r="28" spans="1:1009" s="26" customFormat="1" ht="21.75" customHeight="1" x14ac:dyDescent="0.2">
      <c r="A28" s="60">
        <v>7</v>
      </c>
      <c r="B28" s="61">
        <v>198</v>
      </c>
      <c r="C28" s="61"/>
      <c r="D28" s="62" t="s">
        <v>80</v>
      </c>
      <c r="E28" s="61">
        <v>2007</v>
      </c>
      <c r="F28" s="61" t="s">
        <v>33</v>
      </c>
      <c r="G28" s="61" t="s">
        <v>53</v>
      </c>
      <c r="H28" s="61" t="s">
        <v>48</v>
      </c>
      <c r="I28" s="63"/>
      <c r="J28" s="64"/>
    </row>
    <row r="29" spans="1:1009" s="26" customFormat="1" ht="21.75" customHeight="1" x14ac:dyDescent="0.2">
      <c r="A29" s="60">
        <v>8</v>
      </c>
      <c r="B29" s="61">
        <v>505</v>
      </c>
      <c r="C29" s="61"/>
      <c r="D29" s="62" t="s">
        <v>81</v>
      </c>
      <c r="E29" s="61">
        <v>2006</v>
      </c>
      <c r="F29" s="61" t="s">
        <v>33</v>
      </c>
      <c r="G29" s="61" t="s">
        <v>53</v>
      </c>
      <c r="H29" s="61" t="s">
        <v>48</v>
      </c>
      <c r="I29" s="63"/>
      <c r="J29" s="64"/>
    </row>
    <row r="30" spans="1:1009" s="26" customFormat="1" ht="21.75" customHeight="1" x14ac:dyDescent="0.2">
      <c r="A30" s="60">
        <v>9</v>
      </c>
      <c r="B30" s="61">
        <v>803</v>
      </c>
      <c r="C30" s="61"/>
      <c r="D30" s="62" t="s">
        <v>82</v>
      </c>
      <c r="E30" s="61">
        <v>2007</v>
      </c>
      <c r="F30" s="61" t="s">
        <v>33</v>
      </c>
      <c r="G30" s="61" t="s">
        <v>53</v>
      </c>
      <c r="H30" s="61" t="s">
        <v>48</v>
      </c>
      <c r="I30" s="63"/>
      <c r="J30" s="64"/>
    </row>
    <row r="31" spans="1:1009" s="26" customFormat="1" ht="21.75" customHeight="1" x14ac:dyDescent="0.2">
      <c r="A31" s="60">
        <v>10</v>
      </c>
      <c r="B31" s="61">
        <v>38</v>
      </c>
      <c r="C31" s="61"/>
      <c r="D31" s="62" t="s">
        <v>83</v>
      </c>
      <c r="E31" s="61">
        <v>2006</v>
      </c>
      <c r="F31" s="61" t="s">
        <v>33</v>
      </c>
      <c r="G31" s="61" t="s">
        <v>53</v>
      </c>
      <c r="H31" s="61" t="s">
        <v>48</v>
      </c>
      <c r="I31" s="63"/>
      <c r="J31" s="64"/>
    </row>
    <row r="32" spans="1:1009" s="26" customFormat="1" ht="21.75" customHeight="1" x14ac:dyDescent="0.2">
      <c r="A32" s="60">
        <v>11</v>
      </c>
      <c r="B32" s="61">
        <v>859</v>
      </c>
      <c r="C32" s="61"/>
      <c r="D32" s="62" t="s">
        <v>84</v>
      </c>
      <c r="E32" s="61">
        <v>2007</v>
      </c>
      <c r="F32" s="61" t="s">
        <v>31</v>
      </c>
      <c r="G32" s="61" t="s">
        <v>54</v>
      </c>
      <c r="H32" s="61" t="s">
        <v>69</v>
      </c>
      <c r="I32" s="63"/>
      <c r="J32" s="64"/>
    </row>
    <row r="33" spans="1:10" s="26" customFormat="1" ht="21.75" customHeight="1" x14ac:dyDescent="0.2">
      <c r="A33" s="60">
        <v>12</v>
      </c>
      <c r="B33" s="61">
        <v>389</v>
      </c>
      <c r="C33" s="61"/>
      <c r="D33" s="62" t="s">
        <v>85</v>
      </c>
      <c r="E33" s="61">
        <v>2007</v>
      </c>
      <c r="F33" s="61" t="s">
        <v>87</v>
      </c>
      <c r="G33" s="61" t="s">
        <v>54</v>
      </c>
      <c r="H33" s="61" t="s">
        <v>55</v>
      </c>
      <c r="I33" s="63"/>
      <c r="J33" s="64"/>
    </row>
    <row r="34" spans="1:10" s="26" customFormat="1" ht="21.75" customHeight="1" thickBot="1" x14ac:dyDescent="0.25">
      <c r="A34" s="68">
        <v>13</v>
      </c>
      <c r="B34" s="69">
        <v>160</v>
      </c>
      <c r="C34" s="69"/>
      <c r="D34" s="70" t="s">
        <v>86</v>
      </c>
      <c r="E34" s="69">
        <v>2007</v>
      </c>
      <c r="F34" s="69" t="s">
        <v>57</v>
      </c>
      <c r="G34" s="69" t="s">
        <v>53</v>
      </c>
      <c r="H34" s="69" t="s">
        <v>48</v>
      </c>
      <c r="I34" s="71"/>
      <c r="J34" s="72"/>
    </row>
    <row r="35" spans="1:10" ht="7.5" customHeight="1" thickTop="1" thickBot="1" x14ac:dyDescent="0.25">
      <c r="A35" s="27"/>
      <c r="B35" s="28"/>
      <c r="C35" s="28"/>
      <c r="D35" s="29"/>
      <c r="E35" s="30"/>
      <c r="F35" s="31"/>
      <c r="G35" s="30"/>
      <c r="H35" s="30"/>
      <c r="I35" s="32"/>
      <c r="J35" s="32"/>
    </row>
    <row r="36" spans="1:10" ht="13.5" thickTop="1" x14ac:dyDescent="0.2">
      <c r="A36" s="80" t="s">
        <v>24</v>
      </c>
      <c r="B36" s="80"/>
      <c r="C36" s="80"/>
      <c r="D36" s="80"/>
      <c r="E36" s="45"/>
      <c r="F36" s="45"/>
      <c r="G36" s="45"/>
      <c r="H36" s="81" t="s">
        <v>25</v>
      </c>
      <c r="I36" s="81"/>
      <c r="J36" s="81"/>
    </row>
    <row r="37" spans="1:10" ht="15" x14ac:dyDescent="0.2">
      <c r="A37" s="33" t="s">
        <v>52</v>
      </c>
      <c r="B37" s="34"/>
      <c r="C37" s="46"/>
      <c r="D37" s="35"/>
      <c r="E37" s="47"/>
      <c r="F37" s="47"/>
      <c r="G37" s="48" t="s">
        <v>26</v>
      </c>
      <c r="H37" s="59">
        <v>2</v>
      </c>
      <c r="I37" s="48" t="s">
        <v>22</v>
      </c>
      <c r="J37" s="51">
        <f>COUNTIF(F$21:F34,"МС")</f>
        <v>0</v>
      </c>
    </row>
    <row r="38" spans="1:10" ht="15" x14ac:dyDescent="0.2">
      <c r="A38" s="33" t="s">
        <v>41</v>
      </c>
      <c r="B38" s="34"/>
      <c r="C38" s="49"/>
      <c r="D38" s="35"/>
      <c r="E38" s="44"/>
      <c r="F38" s="44"/>
      <c r="G38" s="48" t="s">
        <v>27</v>
      </c>
      <c r="H38" s="52">
        <f>H39+H43</f>
        <v>13</v>
      </c>
      <c r="I38" s="48" t="s">
        <v>23</v>
      </c>
      <c r="J38" s="51">
        <f>COUNTIF(F$20:F34,"КМС")</f>
        <v>1</v>
      </c>
    </row>
    <row r="39" spans="1:10" ht="15" x14ac:dyDescent="0.2">
      <c r="A39" s="33" t="s">
        <v>42</v>
      </c>
      <c r="B39" s="34"/>
      <c r="C39" s="50"/>
      <c r="D39" s="35"/>
      <c r="E39" s="44"/>
      <c r="F39" s="44"/>
      <c r="G39" s="48" t="s">
        <v>28</v>
      </c>
      <c r="H39" s="52">
        <f>H40+H41+H42</f>
        <v>13</v>
      </c>
      <c r="I39" s="48" t="s">
        <v>31</v>
      </c>
      <c r="J39" s="51">
        <f>COUNTIF(F$20:F35,"1 СР")</f>
        <v>2</v>
      </c>
    </row>
    <row r="40" spans="1:10" ht="15" x14ac:dyDescent="0.2">
      <c r="A40" s="33" t="s">
        <v>43</v>
      </c>
      <c r="B40" s="34"/>
      <c r="C40" s="50"/>
      <c r="D40" s="35"/>
      <c r="E40" s="44"/>
      <c r="F40" s="44"/>
      <c r="G40" s="48" t="s">
        <v>29</v>
      </c>
      <c r="H40" s="52">
        <f>COUNT(A10:A99)</f>
        <v>13</v>
      </c>
      <c r="I40" s="48" t="s">
        <v>33</v>
      </c>
      <c r="J40" s="51">
        <f>COUNTIF(F$20:F36,"2 СР")</f>
        <v>5</v>
      </c>
    </row>
    <row r="41" spans="1:10" ht="15" x14ac:dyDescent="0.2">
      <c r="A41" s="36"/>
      <c r="B41" s="34"/>
      <c r="C41" s="50"/>
      <c r="D41" s="35"/>
      <c r="E41" s="37"/>
      <c r="F41" s="37"/>
      <c r="G41" s="48" t="s">
        <v>30</v>
      </c>
      <c r="H41" s="52">
        <f>COUNTIF(A10:A98,"НФ")</f>
        <v>0</v>
      </c>
      <c r="I41" s="48" t="s">
        <v>35</v>
      </c>
      <c r="J41" s="51">
        <f>COUNTIF(F$20:F37,"3 СР")</f>
        <v>3</v>
      </c>
    </row>
    <row r="42" spans="1:10" x14ac:dyDescent="0.2">
      <c r="A42" s="38"/>
      <c r="B42" s="14"/>
      <c r="C42" s="14"/>
      <c r="D42" s="35"/>
      <c r="E42" s="37"/>
      <c r="F42" s="37"/>
      <c r="G42" s="48" t="s">
        <v>32</v>
      </c>
      <c r="H42" s="52">
        <f>COUNTIF(A10:A98,"ДСКВ")</f>
        <v>0</v>
      </c>
      <c r="I42" s="48" t="s">
        <v>57</v>
      </c>
      <c r="J42" s="51">
        <f>COUNTIF(F$20:F38,"1 сп.юн.р.")</f>
        <v>1</v>
      </c>
    </row>
    <row r="43" spans="1:10" ht="15" x14ac:dyDescent="0.2">
      <c r="A43" s="39"/>
      <c r="B43" s="34"/>
      <c r="C43" s="17"/>
      <c r="D43" s="35"/>
      <c r="E43" s="44"/>
      <c r="F43" s="44"/>
      <c r="G43" s="48" t="s">
        <v>34</v>
      </c>
      <c r="H43" s="52">
        <f>COUNTIF(A10:A98,"НС")</f>
        <v>0</v>
      </c>
      <c r="I43" s="48" t="s">
        <v>58</v>
      </c>
      <c r="J43" s="51">
        <f>COUNTIF(F$20:F39,"2 сп.юн.р.")</f>
        <v>0</v>
      </c>
    </row>
    <row r="44" spans="1:10" ht="5.25" customHeight="1" x14ac:dyDescent="0.2">
      <c r="A44" s="39"/>
      <c r="B44" s="34"/>
      <c r="C44" s="34"/>
      <c r="D44" s="34"/>
      <c r="E44" s="34"/>
      <c r="F44" s="34"/>
      <c r="G44" s="14"/>
      <c r="H44" s="14"/>
      <c r="I44" s="40"/>
      <c r="J44" s="41"/>
    </row>
    <row r="45" spans="1:10" x14ac:dyDescent="0.2">
      <c r="A45" s="82" t="s">
        <v>36</v>
      </c>
      <c r="B45" s="82"/>
      <c r="C45" s="82"/>
      <c r="D45" s="82"/>
      <c r="E45" s="83" t="s">
        <v>37</v>
      </c>
      <c r="F45" s="83"/>
      <c r="G45" s="83"/>
      <c r="H45" s="66" t="s">
        <v>38</v>
      </c>
      <c r="I45" s="84" t="s">
        <v>39</v>
      </c>
      <c r="J45" s="84"/>
    </row>
    <row r="46" spans="1:10" x14ac:dyDescent="0.2">
      <c r="A46" s="75"/>
      <c r="B46" s="75"/>
      <c r="C46" s="75"/>
      <c r="D46" s="75"/>
      <c r="E46" s="75"/>
      <c r="F46" s="76"/>
      <c r="G46" s="76"/>
      <c r="H46" s="76"/>
      <c r="I46" s="76"/>
      <c r="J46" s="76"/>
    </row>
    <row r="47" spans="1:10" x14ac:dyDescent="0.2">
      <c r="A47" s="42"/>
      <c r="B47" s="44"/>
      <c r="C47" s="44"/>
      <c r="D47" s="44"/>
      <c r="E47" s="44"/>
      <c r="F47" s="44"/>
      <c r="G47" s="44"/>
      <c r="H47" s="44"/>
      <c r="I47" s="44"/>
      <c r="J47" s="43"/>
    </row>
    <row r="48" spans="1:10" x14ac:dyDescent="0.2">
      <c r="A48" s="42"/>
      <c r="B48" s="44"/>
      <c r="C48" s="44"/>
      <c r="D48" s="44"/>
      <c r="E48" s="44"/>
      <c r="F48" s="44"/>
      <c r="G48" s="44"/>
      <c r="H48" s="44"/>
      <c r="I48" s="44"/>
      <c r="J48" s="43"/>
    </row>
    <row r="49" spans="1:10" x14ac:dyDescent="0.2">
      <c r="A49" s="42"/>
      <c r="B49" s="44"/>
      <c r="C49" s="44"/>
      <c r="D49" s="44"/>
      <c r="E49" s="44"/>
      <c r="F49" s="44"/>
      <c r="G49" s="44"/>
      <c r="H49" s="44"/>
      <c r="I49" s="44"/>
      <c r="J49" s="43"/>
    </row>
    <row r="50" spans="1:10" x14ac:dyDescent="0.2">
      <c r="A50" s="42"/>
      <c r="B50" s="44"/>
      <c r="C50" s="44"/>
      <c r="D50" s="44"/>
      <c r="E50" s="44"/>
      <c r="F50" s="44"/>
      <c r="G50" s="44"/>
      <c r="H50" s="44"/>
      <c r="I50" s="44"/>
      <c r="J50" s="43"/>
    </row>
    <row r="51" spans="1:10" ht="13.5" thickBot="1" x14ac:dyDescent="0.25">
      <c r="A51" s="77"/>
      <c r="B51" s="77"/>
      <c r="C51" s="77"/>
      <c r="D51" s="77"/>
      <c r="E51" s="78" t="str">
        <f>H17</f>
        <v>САВИН А.В. (2К, г. Ангарск)</v>
      </c>
      <c r="F51" s="78"/>
      <c r="G51" s="78"/>
      <c r="H51" s="67" t="str">
        <f>H18</f>
        <v>БОГАТЫРЕВ Д.П. (ВК, г.Иркутск)</v>
      </c>
      <c r="I51" s="79" t="str">
        <f>H19</f>
        <v>ПОЛЯКОВ В.В. (1К, г. Омск)</v>
      </c>
      <c r="J51" s="79"/>
    </row>
    <row r="52" spans="1:10" ht="13.5" thickTop="1" x14ac:dyDescent="0.2"/>
  </sheetData>
  <mergeCells count="26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A36:D36"/>
    <mergeCell ref="H36:J36"/>
    <mergeCell ref="A45:D45"/>
    <mergeCell ref="E45:G45"/>
    <mergeCell ref="I45:J45"/>
    <mergeCell ref="A46:E46"/>
    <mergeCell ref="F46:J46"/>
    <mergeCell ref="A51:D51"/>
    <mergeCell ref="E51:G51"/>
    <mergeCell ref="I51:J51"/>
  </mergeCells>
  <printOptions horizontalCentered="1"/>
  <pageMargins left="0.196527777777778" right="0.196527777777778" top="0.64583333333333304" bottom="0.59027777777777801" header="0.21319444444444399" footer="0.118055555555556"/>
  <pageSetup paperSize="9" scale="62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2022-08-01T10:42:23Z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