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2022 ВМХ протоколы\"/>
    </mc:Choice>
  </mc:AlternateContent>
  <bookViews>
    <workbookView xWindow="0" yWindow="0" windowWidth="20490" windowHeight="7755" tabRatio="500"/>
  </bookViews>
  <sheets>
    <sheet name="Итог прот ВМХ гонка на время" sheetId="2" r:id="rId1"/>
  </sheets>
  <definedNames>
    <definedName name="_xlnm.Print_Titles" localSheetId="0">'Итог прот ВМХ гонка на время'!$21:$21</definedName>
    <definedName name="_xlnm.Print_Area" localSheetId="0">'Итог прот ВМХ гонка на время'!$A$1:$K$58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58" i="2" l="1"/>
  <c r="K50" i="2"/>
  <c r="K49" i="2"/>
  <c r="K48" i="2"/>
  <c r="K47" i="2"/>
  <c r="I47" i="2"/>
  <c r="H58" i="2"/>
  <c r="E58" i="2"/>
  <c r="I50" i="2"/>
  <c r="I49" i="2"/>
  <c r="I48" i="2"/>
  <c r="K46" i="2"/>
  <c r="K45" i="2"/>
  <c r="K44" i="2"/>
  <c r="I46" i="2" l="1"/>
  <c r="I45" i="2" s="1"/>
</calcChain>
</file>

<file path=xl/sharedStrings.xml><?xml version="1.0" encoding="utf-8"?>
<sst xmlns="http://schemas.openxmlformats.org/spreadsheetml/2006/main" count="167" uniqueCount="117">
  <si>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</si>
  <si>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</si>
  <si>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</si>
  <si>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</si>
  <si>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ВМХ - гонка на время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</si>
  <si>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</si>
  <si>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</si>
  <si>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</si>
  <si>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</si>
  <si>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</si>
  <si>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</si>
  <si>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</si>
  <si>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</si>
  <si>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</si>
  <si>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</si>
  <si>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</si>
  <si>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</si>
  <si>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</si>
  <si>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</si>
  <si>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</si>
  <si>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</si>
  <si>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</si>
  <si>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</si>
  <si>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</si>
  <si>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</si>
  <si>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</si>
  <si>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</si>
  <si>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</si>
  <si>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</si>
  <si>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</si>
  <si>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</si>
  <si>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</si>
  <si>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</si>
  <si>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</si>
  <si>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</si>
  <si>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</si>
  <si>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</si>
  <si>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</si>
  <si>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</si>
  <si>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</si>
  <si>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</si>
  <si>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</si>
  <si>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</si>
  <si>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</si>
  <si>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</si>
  <si>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</si>
  <si>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ГБУ РМ "СШОР по велоспорту"</t>
  </si>
  <si>
    <t>КОЧЕТКОВ Д.А. (ВК, г. Саранск)</t>
  </si>
  <si>
    <t xml:space="preserve">Влажность: </t>
  </si>
  <si>
    <t>Осадки: ясно</t>
  </si>
  <si>
    <t xml:space="preserve">Ветер: </t>
  </si>
  <si>
    <t>Москва</t>
  </si>
  <si>
    <t>ГБУ "СШОР "Нагорная" Москомспорта</t>
  </si>
  <si>
    <t>Республика Мордовия</t>
  </si>
  <si>
    <t>Департамент спорта города Москвы</t>
  </si>
  <si>
    <t>РСОО "Федерация велосипедного спорта в городе Москве"</t>
  </si>
  <si>
    <t>ГОСУДАРСТВЕННОЕ БЮДЖЕТНОЕ УЧРЕЖДЕНИЕ "СПОРТИВНАЯ ШКОЛА ОЛИМПИЙСКОГО РЕЗЕРВА "НАГОРНАЯ" МОСКОМСПОРТА</t>
  </si>
  <si>
    <t xml:space="preserve"> МЕСТО ПРОВЕДЕНИЯ: г. Москва</t>
  </si>
  <si>
    <t xml:space="preserve"> ДАТА ПРОВЕДЕНИЯ: 12 мая 2022 года </t>
  </si>
  <si>
    <r>
      <t xml:space="preserve">НАЧАЛО ГОНКИ: </t>
    </r>
    <r>
      <rPr>
        <sz val="11"/>
        <rFont val="Calibri"/>
        <family val="2"/>
        <charset val="204"/>
      </rPr>
      <t>17ч 30м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</si>
  <si>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20ч 00м</t>
    </r>
  </si>
  <si>
    <t>ДЫШАКОВ А.С. (ВК, г. Москва)</t>
  </si>
  <si>
    <t>Температура: +22</t>
  </si>
  <si>
    <t>ГВОЗДЁВ К.Е. (IК, г. Москва)</t>
  </si>
  <si>
    <t>№ ЕКП 2022: 4673</t>
  </si>
  <si>
    <t>Пензенская область</t>
  </si>
  <si>
    <t>41</t>
  </si>
  <si>
    <t>КУБОК РОССИИ</t>
  </si>
  <si>
    <t>4 этап</t>
  </si>
  <si>
    <t>Мужчины</t>
  </si>
  <si>
    <t>909</t>
  </si>
  <si>
    <t>Катышев Александр</t>
  </si>
  <si>
    <t>936</t>
  </si>
  <si>
    <t>Ермаков Никита</t>
  </si>
  <si>
    <t>119</t>
  </si>
  <si>
    <t>Неяскин Владислав</t>
  </si>
  <si>
    <t>938</t>
  </si>
  <si>
    <t>Карасев Дмитрий</t>
  </si>
  <si>
    <t>246</t>
  </si>
  <si>
    <t>Тоянов Егор</t>
  </si>
  <si>
    <t>987</t>
  </si>
  <si>
    <t>Бескровный Илья</t>
  </si>
  <si>
    <t>Санкт-Петербург</t>
  </si>
  <si>
    <t>СПБ ГБПОУ "Олимпийские надежды"</t>
  </si>
  <si>
    <t>393</t>
  </si>
  <si>
    <t>Дергачев Константин</t>
  </si>
  <si>
    <t>52</t>
  </si>
  <si>
    <t>Мошков Илья</t>
  </si>
  <si>
    <t>Герасименко Георгий</t>
  </si>
  <si>
    <t>Омская область</t>
  </si>
  <si>
    <t>"СШОР"Академия велоспорта"</t>
  </si>
  <si>
    <t>183</t>
  </si>
  <si>
    <t>636</t>
  </si>
  <si>
    <t>933</t>
  </si>
  <si>
    <t>Раюшкин Михаил</t>
  </si>
  <si>
    <t>132</t>
  </si>
  <si>
    <t>Росланкин Дмитрий</t>
  </si>
  <si>
    <t>589</t>
  </si>
  <si>
    <t>Тельнов Данила</t>
  </si>
  <si>
    <t>ЦСП Пензенской обл.-АНО Велоклуб "Локомотив-Пенза"</t>
  </si>
  <si>
    <t>787</t>
  </si>
  <si>
    <t>Митюшкин Даниил</t>
  </si>
  <si>
    <t>47</t>
  </si>
  <si>
    <t>Перяков Виталий</t>
  </si>
  <si>
    <t>505</t>
  </si>
  <si>
    <t>Карпов Вячеслав</t>
  </si>
  <si>
    <t>655</t>
  </si>
  <si>
    <t>386</t>
  </si>
  <si>
    <t>Скакодуб Геннадий</t>
  </si>
  <si>
    <t>893</t>
  </si>
  <si>
    <t>Архипов Артур</t>
  </si>
  <si>
    <t>НС</t>
  </si>
  <si>
    <t>НАЗВАНИЕ ТРАССЫ / РЕГ.НОМЕР: Велодром "BMX Марьинский"106392</t>
  </si>
  <si>
    <t>420/420</t>
  </si>
  <si>
    <t>Сафронов Артем</t>
  </si>
  <si>
    <t>Малюшкин Олег</t>
  </si>
  <si>
    <t xml:space="preserve">Максименко Виктор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</si>
</sst>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#,##0.000"/>
    <numFmt numFmtId="166" formatCode="m:ss.000"/>
  </numFmts>
  <fonts count="23" x14ac:knownFonts="1">
    <font>
      <sz val="10"/>
      <name val="Arial"/>
      <charset val="1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6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2" fillId="0" borderId="0"/>
    <xf numFmtId="0" fontId="2" fillId="0" borderId="0"/>
    <xf numFmtId="0" fontId="21" fillId="0" borderId="0"/>
    <xf numFmtId="0" fontId="3" fillId="0" borderId="0"/>
    <xf numFmtId="0" fontId="1" fillId="0" borderId="0"/>
  </cellStyleXfs>
  <cellXfs count="108">
    <xf numFmtId="0" fontId="0" fillId="0" borderId="0" xfId="0"/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12" fillId="0" borderId="5" xfId="2" applyFont="1" applyBorder="1" applyAlignment="1">
      <alignment vertical="center"/>
    </xf>
    <xf numFmtId="0" fontId="13" fillId="0" borderId="5" xfId="2" applyFont="1" applyBorder="1" applyAlignment="1">
      <alignment horizontal="right" vertical="center"/>
    </xf>
    <xf numFmtId="0" fontId="13" fillId="0" borderId="6" xfId="2" applyFont="1" applyBorder="1" applyAlignment="1">
      <alignment horizontal="right" vertical="center"/>
    </xf>
    <xf numFmtId="0" fontId="12" fillId="0" borderId="8" xfId="2" applyFont="1" applyBorder="1" applyAlignment="1">
      <alignment vertical="center"/>
    </xf>
    <xf numFmtId="0" fontId="13" fillId="0" borderId="8" xfId="2" applyFont="1" applyBorder="1" applyAlignment="1">
      <alignment horizontal="right" vertical="center"/>
    </xf>
    <xf numFmtId="0" fontId="11" fillId="0" borderId="12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0" fontId="11" fillId="0" borderId="13" xfId="2" applyFont="1" applyBorder="1" applyAlignment="1">
      <alignment vertical="center"/>
    </xf>
    <xf numFmtId="0" fontId="12" fillId="0" borderId="13" xfId="2" applyFont="1" applyBorder="1" applyAlignment="1">
      <alignment vertical="center"/>
    </xf>
    <xf numFmtId="0" fontId="12" fillId="0" borderId="13" xfId="2" applyFont="1" applyBorder="1" applyAlignment="1">
      <alignment horizontal="right" vertical="center"/>
    </xf>
    <xf numFmtId="0" fontId="6" fillId="0" borderId="13" xfId="2" applyFont="1" applyBorder="1" applyAlignment="1">
      <alignment vertical="center"/>
    </xf>
    <xf numFmtId="0" fontId="15" fillId="0" borderId="14" xfId="2" applyFont="1" applyBorder="1" applyAlignment="1">
      <alignment vertical="center"/>
    </xf>
    <xf numFmtId="0" fontId="15" fillId="0" borderId="13" xfId="2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6" fillId="0" borderId="13" xfId="2" applyFont="1" applyBorder="1" applyAlignment="1">
      <alignment horizontal="center" vertical="center"/>
    </xf>
    <xf numFmtId="0" fontId="6" fillId="0" borderId="16" xfId="2" applyFont="1" applyBorder="1" applyAlignment="1">
      <alignment vertical="center"/>
    </xf>
    <xf numFmtId="0" fontId="15" fillId="0" borderId="14" xfId="2" applyFont="1" applyBorder="1" applyAlignment="1">
      <alignment horizontal="left" vertical="center"/>
    </xf>
    <xf numFmtId="0" fontId="6" fillId="0" borderId="17" xfId="2" applyFont="1" applyBorder="1" applyAlignment="1">
      <alignment vertical="center"/>
    </xf>
    <xf numFmtId="0" fontId="6" fillId="0" borderId="18" xfId="2" applyFont="1" applyBorder="1" applyAlignment="1">
      <alignment horizontal="center" vertical="center"/>
    </xf>
    <xf numFmtId="0" fontId="6" fillId="0" borderId="18" xfId="2" applyFont="1" applyBorder="1" applyAlignment="1">
      <alignment vertical="center"/>
    </xf>
    <xf numFmtId="0" fontId="6" fillId="0" borderId="19" xfId="2" applyFont="1" applyBorder="1" applyAlignment="1">
      <alignment vertical="center"/>
    </xf>
    <xf numFmtId="0" fontId="15" fillId="2" borderId="20" xfId="2" applyFont="1" applyFill="1" applyBorder="1" applyAlignment="1">
      <alignment horizontal="center" vertical="center"/>
    </xf>
    <xf numFmtId="0" fontId="15" fillId="2" borderId="21" xfId="12" applyFont="1" applyFill="1" applyBorder="1" applyAlignment="1">
      <alignment horizontal="center" vertical="center" wrapText="1"/>
    </xf>
    <xf numFmtId="0" fontId="15" fillId="2" borderId="21" xfId="2" applyFont="1" applyFill="1" applyBorder="1" applyAlignment="1">
      <alignment horizontal="center" vertical="center" wrapText="1"/>
    </xf>
    <xf numFmtId="0" fontId="15" fillId="2" borderId="22" xfId="2" applyFont="1" applyFill="1" applyBorder="1" applyAlignment="1">
      <alignment horizontal="center" vertical="center" wrapText="1"/>
    </xf>
    <xf numFmtId="0" fontId="16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justify"/>
    </xf>
    <xf numFmtId="0" fontId="18" fillId="0" borderId="0" xfId="11" applyFont="1" applyAlignment="1">
      <alignment vertical="center" wrapText="1"/>
    </xf>
    <xf numFmtId="0" fontId="17" fillId="0" borderId="0" xfId="2" applyFont="1" applyAlignment="1">
      <alignment horizontal="center" vertical="center" wrapText="1"/>
    </xf>
    <xf numFmtId="164" fontId="17" fillId="0" borderId="0" xfId="2" applyNumberFormat="1" applyFont="1" applyAlignment="1">
      <alignment horizontal="center" vertical="center" wrapText="1"/>
    </xf>
    <xf numFmtId="0" fontId="17" fillId="0" borderId="0" xfId="2" applyFont="1" applyAlignment="1">
      <alignment vertical="center" wrapText="1"/>
    </xf>
    <xf numFmtId="0" fontId="6" fillId="0" borderId="12" xfId="0" applyFont="1" applyBorder="1" applyAlignment="1">
      <alignment vertical="center"/>
    </xf>
    <xf numFmtId="0" fontId="12" fillId="0" borderId="13" xfId="2" applyFont="1" applyBorder="1" applyAlignment="1">
      <alignment horizontal="center" vertical="center"/>
    </xf>
    <xf numFmtId="0" fontId="6" fillId="0" borderId="28" xfId="2" applyFont="1" applyBorder="1" applyAlignment="1">
      <alignment vertical="center"/>
    </xf>
    <xf numFmtId="0" fontId="6" fillId="0" borderId="27" xfId="2" applyFont="1" applyBorder="1" applyAlignment="1">
      <alignment horizontal="center" vertical="center"/>
    </xf>
    <xf numFmtId="0" fontId="6" fillId="0" borderId="29" xfId="2" applyFont="1" applyBorder="1" applyAlignment="1">
      <alignment vertical="center"/>
    </xf>
    <xf numFmtId="0" fontId="12" fillId="0" borderId="12" xfId="2" applyFont="1" applyBorder="1" applyAlignment="1">
      <alignment horizontal="left" vertical="center"/>
    </xf>
    <xf numFmtId="0" fontId="6" fillId="0" borderId="0" xfId="2" applyFont="1" applyBorder="1" applyAlignment="1">
      <alignment vertical="center"/>
    </xf>
    <xf numFmtId="0" fontId="6" fillId="0" borderId="12" xfId="2" applyFont="1" applyBorder="1" applyAlignment="1">
      <alignment vertical="center"/>
    </xf>
    <xf numFmtId="0" fontId="12" fillId="0" borderId="12" xfId="2" applyFont="1" applyBorder="1" applyAlignment="1">
      <alignment horizontal="center" vertical="center"/>
    </xf>
    <xf numFmtId="49" fontId="12" fillId="0" borderId="13" xfId="2" applyNumberFormat="1" applyFont="1" applyBorder="1" applyAlignment="1">
      <alignment horizontal="left" vertical="center"/>
    </xf>
    <xf numFmtId="49" fontId="12" fillId="0" borderId="13" xfId="2" applyNumberFormat="1" applyFont="1" applyBorder="1" applyAlignment="1">
      <alignment vertical="center"/>
    </xf>
    <xf numFmtId="49" fontId="12" fillId="0" borderId="15" xfId="2" applyNumberFormat="1" applyFont="1" applyBorder="1" applyAlignment="1">
      <alignment vertical="center"/>
    </xf>
    <xf numFmtId="0" fontId="6" fillId="0" borderId="30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5" fillId="2" borderId="25" xfId="2" applyFont="1" applyFill="1" applyBorder="1" applyAlignment="1">
      <alignment vertical="center"/>
    </xf>
    <xf numFmtId="49" fontId="6" fillId="0" borderId="13" xfId="2" applyNumberFormat="1" applyFont="1" applyBorder="1" applyAlignment="1">
      <alignment horizontal="right" vertical="center"/>
    </xf>
    <xf numFmtId="0" fontId="6" fillId="0" borderId="5" xfId="2" applyFont="1" applyBorder="1" applyAlignment="1">
      <alignment horizontal="center" vertical="center"/>
    </xf>
    <xf numFmtId="49" fontId="6" fillId="0" borderId="14" xfId="2" applyNumberFormat="1" applyFont="1" applyBorder="1" applyAlignment="1">
      <alignment vertical="center"/>
    </xf>
    <xf numFmtId="9" fontId="6" fillId="0" borderId="13" xfId="2" applyNumberFormat="1" applyFont="1" applyBorder="1" applyAlignment="1">
      <alignment horizontal="right" vertical="center"/>
    </xf>
    <xf numFmtId="0" fontId="6" fillId="0" borderId="13" xfId="2" applyFont="1" applyBorder="1" applyAlignment="1">
      <alignment horizontal="right" vertical="center"/>
    </xf>
    <xf numFmtId="46" fontId="15" fillId="2" borderId="21" xfId="12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20" fillId="0" borderId="2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" fontId="6" fillId="3" borderId="0" xfId="2" applyNumberFormat="1" applyFont="1" applyFill="1" applyAlignment="1">
      <alignment horizontal="center" vertical="center"/>
    </xf>
    <xf numFmtId="0" fontId="15" fillId="3" borderId="15" xfId="2" applyFont="1" applyFill="1" applyBorder="1" applyAlignment="1">
      <alignment vertical="center"/>
    </xf>
    <xf numFmtId="0" fontId="19" fillId="3" borderId="27" xfId="0" applyFont="1" applyFill="1" applyBorder="1" applyAlignment="1">
      <alignment horizontal="right" vertical="center"/>
    </xf>
    <xf numFmtId="0" fontId="19" fillId="3" borderId="8" xfId="0" applyFont="1" applyFill="1" applyBorder="1" applyAlignment="1">
      <alignment horizontal="right" vertical="center"/>
    </xf>
    <xf numFmtId="0" fontId="13" fillId="3" borderId="9" xfId="2" applyFont="1" applyFill="1" applyBorder="1" applyAlignment="1">
      <alignment horizontal="right" vertical="center"/>
    </xf>
    <xf numFmtId="0" fontId="6" fillId="3" borderId="27" xfId="2" applyFont="1" applyFill="1" applyBorder="1" applyAlignment="1">
      <alignment horizontal="right" vertical="center"/>
    </xf>
    <xf numFmtId="0" fontId="22" fillId="0" borderId="23" xfId="13" applyFont="1" applyFill="1" applyBorder="1" applyAlignment="1">
      <alignment horizontal="center" vertical="center"/>
    </xf>
    <xf numFmtId="0" fontId="22" fillId="0" borderId="23" xfId="13" applyFont="1" applyFill="1" applyBorder="1" applyAlignment="1">
      <alignment horizontal="center" vertical="center" wrapText="1"/>
    </xf>
    <xf numFmtId="0" fontId="22" fillId="0" borderId="23" xfId="15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left" vertical="center"/>
    </xf>
    <xf numFmtId="0" fontId="14" fillId="0" borderId="8" xfId="2" applyFont="1" applyFill="1" applyBorder="1" applyAlignment="1">
      <alignment horizontal="left" vertical="center"/>
    </xf>
    <xf numFmtId="0" fontId="22" fillId="0" borderId="23" xfId="15" applyFont="1" applyBorder="1" applyAlignment="1">
      <alignment vertical="center" wrapText="1"/>
    </xf>
    <xf numFmtId="0" fontId="22" fillId="0" borderId="35" xfId="15" applyFont="1" applyBorder="1" applyAlignment="1">
      <alignment horizontal="center" vertical="center" wrapText="1"/>
    </xf>
    <xf numFmtId="0" fontId="22" fillId="0" borderId="35" xfId="15" applyFont="1" applyBorder="1" applyAlignment="1">
      <alignment vertical="center" wrapText="1"/>
    </xf>
    <xf numFmtId="165" fontId="22" fillId="0" borderId="35" xfId="15" applyNumberFormat="1" applyFont="1" applyBorder="1" applyAlignment="1">
      <alignment horizontal="center" vertical="center" wrapText="1"/>
    </xf>
    <xf numFmtId="0" fontId="22" fillId="0" borderId="10" xfId="14" applyFont="1" applyFill="1" applyBorder="1" applyAlignment="1">
      <alignment horizontal="center" vertical="center"/>
    </xf>
    <xf numFmtId="0" fontId="22" fillId="0" borderId="34" xfId="14" applyFont="1" applyFill="1" applyBorder="1" applyAlignment="1">
      <alignment horizontal="center" vertical="center"/>
    </xf>
    <xf numFmtId="0" fontId="22" fillId="0" borderId="35" xfId="13" applyFont="1" applyFill="1" applyBorder="1" applyAlignment="1">
      <alignment horizontal="center" vertical="center"/>
    </xf>
    <xf numFmtId="0" fontId="22" fillId="0" borderId="35" xfId="13" applyFont="1" applyFill="1" applyBorder="1" applyAlignment="1">
      <alignment horizontal="center" vertical="center" wrapText="1"/>
    </xf>
    <xf numFmtId="0" fontId="12" fillId="3" borderId="15" xfId="2" applyNumberFormat="1" applyFont="1" applyFill="1" applyBorder="1" applyAlignment="1">
      <alignment horizontal="right" vertical="center"/>
    </xf>
    <xf numFmtId="166" fontId="22" fillId="0" borderId="23" xfId="15" applyNumberFormat="1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15" fillId="0" borderId="11" xfId="2" applyFont="1" applyBorder="1" applyAlignment="1">
      <alignment horizontal="left" vertical="center"/>
    </xf>
    <xf numFmtId="0" fontId="15" fillId="2" borderId="24" xfId="2" applyFont="1" applyFill="1" applyBorder="1" applyAlignment="1">
      <alignment horizontal="center" vertical="center"/>
    </xf>
    <xf numFmtId="0" fontId="15" fillId="2" borderId="26" xfId="2" applyFont="1" applyFill="1" applyBorder="1" applyAlignment="1">
      <alignment horizontal="center" vertical="center"/>
    </xf>
    <xf numFmtId="0" fontId="15" fillId="2" borderId="12" xfId="2" applyFont="1" applyFill="1" applyBorder="1" applyAlignment="1">
      <alignment horizontal="center" vertical="center"/>
    </xf>
    <xf numFmtId="0" fontId="15" fillId="2" borderId="13" xfId="2" applyFont="1" applyFill="1" applyBorder="1" applyAlignment="1">
      <alignment horizontal="center" vertical="center"/>
    </xf>
    <xf numFmtId="0" fontId="15" fillId="2" borderId="15" xfId="2" applyFont="1" applyFill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11" fillId="0" borderId="4" xfId="2" applyFont="1" applyFill="1" applyBorder="1" applyAlignment="1">
      <alignment horizontal="left" vertical="center"/>
    </xf>
    <xf numFmtId="0" fontId="11" fillId="0" borderId="7" xfId="2" applyFont="1" applyFill="1" applyBorder="1" applyAlignment="1">
      <alignment horizontal="left" vertical="center"/>
    </xf>
    <xf numFmtId="0" fontId="11" fillId="2" borderId="10" xfId="2" applyFont="1" applyFill="1" applyBorder="1" applyAlignment="1">
      <alignment horizontal="center" vertical="center"/>
    </xf>
    <xf numFmtId="0" fontId="11" fillId="2" borderId="11" xfId="2" applyFon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</cellXfs>
  <cellStyles count="16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 5" xfId="13"/>
    <cellStyle name="Обычный 7" xfId="15"/>
    <cellStyle name="Обычный_ID4938_RS_1" xfId="11"/>
    <cellStyle name="Обычный_Protokol" xfId="14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108857</xdr:rowOff>
    </xdr:from>
    <xdr:to>
      <xdr:col>2</xdr:col>
      <xdr:colOff>486230</xdr:colOff>
      <xdr:row>3</xdr:row>
      <xdr:rowOff>171450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08857"/>
          <a:ext cx="1484087" cy="933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390072</xdr:colOff>
      <xdr:row>0</xdr:row>
      <xdr:rowOff>81643</xdr:rowOff>
    </xdr:from>
    <xdr:to>
      <xdr:col>3</xdr:col>
      <xdr:colOff>982133</xdr:colOff>
      <xdr:row>4</xdr:row>
      <xdr:rowOff>453</xdr:rowOff>
    </xdr:to>
    <xdr:pic>
      <xdr:nvPicPr>
        <xdr:cNvPr id="6" name="Рисунок 3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387929" y="81643"/>
          <a:ext cx="1490133" cy="10731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616858</xdr:colOff>
      <xdr:row>0</xdr:row>
      <xdr:rowOff>0</xdr:rowOff>
    </xdr:from>
    <xdr:to>
      <xdr:col>10</xdr:col>
      <xdr:colOff>47779</xdr:colOff>
      <xdr:row>5</xdr:row>
      <xdr:rowOff>217109</xdr:rowOff>
    </xdr:to>
    <xdr:pic>
      <xdr:nvPicPr>
        <xdr:cNvPr id="7" name="Рисунок 4" descr="C:\Users\ЛеликоваЮВ\AppData\Local\Microsoft\Windows\Temporary Internet Files\Content.Outlook\8PA8SDOU\492 Logo-01 (3).png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7001" y="0"/>
          <a:ext cx="2478921" cy="1641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45357</xdr:colOff>
      <xdr:row>0</xdr:row>
      <xdr:rowOff>208642</xdr:rowOff>
    </xdr:from>
    <xdr:ext cx="935566" cy="850900"/>
    <xdr:pic>
      <xdr:nvPicPr>
        <xdr:cNvPr id="8" name="Рисунок 7" descr="C:\Users\Сумароков ВО\Desktop\Критериум Лужники\фвсм лого.png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3500" y="208642"/>
          <a:ext cx="935566" cy="8509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LG59"/>
  <sheetViews>
    <sheetView tabSelected="1" view="pageBreakPreview" topLeftCell="A27" zoomScale="84" zoomScaleNormal="100" zoomScaleSheetLayoutView="84" zoomScalePageLayoutView="95" workbookViewId="0">
      <selection activeCell="D42" sqref="D42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19.85546875" style="1" customWidth="1"/>
    <col min="5" max="5" width="12.42578125" style="1" customWidth="1"/>
    <col min="6" max="6" width="8.7109375" style="1" customWidth="1"/>
    <col min="7" max="7" width="19.140625" style="1" customWidth="1"/>
    <col min="8" max="8" width="32.85546875" style="1" customWidth="1"/>
    <col min="9" max="9" width="27.42578125" style="1" customWidth="1"/>
    <col min="10" max="10" width="16.140625" style="1" customWidth="1"/>
    <col min="11" max="11" width="16.7109375" style="1" customWidth="1"/>
    <col min="12" max="995" width="9.140625" style="1"/>
  </cols>
  <sheetData>
    <row r="1" spans="1:11" ht="22.5" customHeight="1" x14ac:dyDescent="0.2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22.5" customHeight="1" x14ac:dyDescent="0.2">
      <c r="A2" s="107" t="s">
        <v>54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22.5" customHeight="1" x14ac:dyDescent="0.2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22.5" customHeight="1" x14ac:dyDescent="0.2">
      <c r="A4" s="107" t="s">
        <v>55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21" customHeight="1" x14ac:dyDescent="0.2">
      <c r="A5" s="107" t="s">
        <v>56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1" s="3" customFormat="1" ht="28.5" x14ac:dyDescent="0.2">
      <c r="A6" s="104" t="s">
        <v>67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s="3" customFormat="1" ht="18" customHeight="1" x14ac:dyDescent="0.2">
      <c r="A7" s="105" t="s">
        <v>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s="3" customFormat="1" ht="18" customHeight="1" thickBot="1" x14ac:dyDescent="0.25">
      <c r="A8" s="105" t="s">
        <v>68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ht="18" customHeight="1" thickTop="1" x14ac:dyDescent="0.2">
      <c r="A9" s="106" t="s">
        <v>3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</row>
    <row r="10" spans="1:11" ht="18" customHeight="1" x14ac:dyDescent="0.2">
      <c r="A10" s="98" t="s">
        <v>4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1:11" ht="19.5" customHeight="1" x14ac:dyDescent="0.2">
      <c r="A11" s="98" t="s">
        <v>69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</row>
    <row r="12" spans="1:11" ht="7.5" customHeight="1" x14ac:dyDescent="0.2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</row>
    <row r="13" spans="1:11" ht="15.75" x14ac:dyDescent="0.2">
      <c r="A13" s="100" t="s">
        <v>57</v>
      </c>
      <c r="B13" s="100"/>
      <c r="C13" s="100"/>
      <c r="D13" s="100"/>
      <c r="E13" s="4"/>
      <c r="F13" s="4"/>
      <c r="H13" s="73" t="s">
        <v>59</v>
      </c>
      <c r="I13" s="4"/>
      <c r="J13" s="5"/>
      <c r="K13" s="6" t="s">
        <v>5</v>
      </c>
    </row>
    <row r="14" spans="1:11" ht="15.75" x14ac:dyDescent="0.2">
      <c r="A14" s="101" t="s">
        <v>58</v>
      </c>
      <c r="B14" s="101"/>
      <c r="C14" s="101"/>
      <c r="D14" s="101"/>
      <c r="E14" s="7"/>
      <c r="F14" s="7"/>
      <c r="H14" s="74" t="s">
        <v>60</v>
      </c>
      <c r="I14" s="7"/>
      <c r="J14" s="8"/>
      <c r="K14" s="67" t="s">
        <v>64</v>
      </c>
    </row>
    <row r="15" spans="1:11" ht="15" x14ac:dyDescent="0.2">
      <c r="A15" s="102" t="s">
        <v>6</v>
      </c>
      <c r="B15" s="102"/>
      <c r="C15" s="102"/>
      <c r="D15" s="102"/>
      <c r="E15" s="102"/>
      <c r="F15" s="102"/>
      <c r="G15" s="102"/>
      <c r="H15" s="102"/>
      <c r="I15" s="103" t="s">
        <v>7</v>
      </c>
      <c r="J15" s="103"/>
      <c r="K15" s="103"/>
    </row>
    <row r="16" spans="1:11" ht="15" x14ac:dyDescent="0.2">
      <c r="A16" s="9" t="s">
        <v>8</v>
      </c>
      <c r="B16" s="10"/>
      <c r="C16" s="10"/>
      <c r="D16" s="11"/>
      <c r="E16" s="12"/>
      <c r="F16" s="11"/>
      <c r="G16" s="13"/>
      <c r="H16" s="57"/>
      <c r="I16" s="92" t="s">
        <v>112</v>
      </c>
      <c r="J16" s="92"/>
      <c r="K16" s="92"/>
    </row>
    <row r="17" spans="1:11" ht="15" x14ac:dyDescent="0.2">
      <c r="A17" s="9" t="s">
        <v>9</v>
      </c>
      <c r="B17" s="10"/>
      <c r="C17" s="10"/>
      <c r="D17" s="13"/>
      <c r="E17" s="12"/>
      <c r="F17" s="11"/>
      <c r="G17" s="14"/>
      <c r="H17" s="65" t="s">
        <v>61</v>
      </c>
      <c r="I17" s="15" t="s">
        <v>10</v>
      </c>
      <c r="J17" s="16"/>
      <c r="K17" s="64">
        <v>5</v>
      </c>
    </row>
    <row r="18" spans="1:11" ht="15" x14ac:dyDescent="0.2">
      <c r="A18" s="17" t="s">
        <v>11</v>
      </c>
      <c r="B18" s="10"/>
      <c r="C18" s="10"/>
      <c r="D18" s="13"/>
      <c r="E18" s="12"/>
      <c r="F18" s="11"/>
      <c r="G18" s="14"/>
      <c r="H18" s="65" t="s">
        <v>63</v>
      </c>
      <c r="I18" s="15" t="s">
        <v>12</v>
      </c>
      <c r="J18" s="16"/>
      <c r="K18" s="64">
        <v>1</v>
      </c>
    </row>
    <row r="19" spans="1:11" ht="15.75" thickBot="1" x14ac:dyDescent="0.25">
      <c r="A19" s="9" t="s">
        <v>13</v>
      </c>
      <c r="B19" s="18"/>
      <c r="C19" s="18"/>
      <c r="D19" s="14"/>
      <c r="E19" s="14"/>
      <c r="F19" s="14"/>
      <c r="G19" s="19"/>
      <c r="H19" s="66" t="s">
        <v>47</v>
      </c>
      <c r="I19" s="20" t="s">
        <v>45</v>
      </c>
      <c r="J19" s="63"/>
      <c r="K19" s="83" t="s">
        <v>113</v>
      </c>
    </row>
    <row r="20" spans="1:11" ht="7.5" customHeight="1" thickTop="1" thickBot="1" x14ac:dyDescent="0.25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9" customFormat="1" ht="42.75" customHeight="1" thickTop="1" x14ac:dyDescent="0.2">
      <c r="A21" s="25" t="s">
        <v>14</v>
      </c>
      <c r="B21" s="26" t="s">
        <v>15</v>
      </c>
      <c r="C21" s="26" t="s">
        <v>16</v>
      </c>
      <c r="D21" s="26" t="s">
        <v>17</v>
      </c>
      <c r="E21" s="26" t="s">
        <v>18</v>
      </c>
      <c r="F21" s="26" t="s">
        <v>19</v>
      </c>
      <c r="G21" s="26" t="s">
        <v>20</v>
      </c>
      <c r="H21" s="26" t="s">
        <v>21</v>
      </c>
      <c r="I21" s="58" t="s">
        <v>22</v>
      </c>
      <c r="J21" s="27" t="s">
        <v>23</v>
      </c>
      <c r="K21" s="28" t="s">
        <v>24</v>
      </c>
    </row>
    <row r="22" spans="1:11" s="30" customFormat="1" ht="27" customHeight="1" x14ac:dyDescent="0.2">
      <c r="A22" s="79">
        <v>1</v>
      </c>
      <c r="B22" s="71" t="s">
        <v>70</v>
      </c>
      <c r="C22" s="71">
        <v>10008830216</v>
      </c>
      <c r="D22" s="75" t="s">
        <v>71</v>
      </c>
      <c r="E22" s="71">
        <v>1996</v>
      </c>
      <c r="F22" s="69" t="s">
        <v>25</v>
      </c>
      <c r="G22" s="69" t="s">
        <v>53</v>
      </c>
      <c r="H22" s="70" t="s">
        <v>46</v>
      </c>
      <c r="I22" s="84">
        <v>4.225462962962963E-4</v>
      </c>
      <c r="J22" s="61"/>
      <c r="K22" s="62"/>
    </row>
    <row r="23" spans="1:11" s="30" customFormat="1" ht="27" customHeight="1" x14ac:dyDescent="0.2">
      <c r="A23" s="79">
        <v>2</v>
      </c>
      <c r="B23" s="71" t="s">
        <v>72</v>
      </c>
      <c r="C23" s="71">
        <v>10034985153</v>
      </c>
      <c r="D23" s="75" t="s">
        <v>73</v>
      </c>
      <c r="E23" s="71">
        <v>2000</v>
      </c>
      <c r="F23" s="69" t="s">
        <v>25</v>
      </c>
      <c r="G23" s="69" t="s">
        <v>51</v>
      </c>
      <c r="H23" s="70" t="s">
        <v>52</v>
      </c>
      <c r="I23" s="84">
        <v>4.2935185185185182E-4</v>
      </c>
      <c r="J23" s="61"/>
      <c r="K23" s="62"/>
    </row>
    <row r="24" spans="1:11" s="30" customFormat="1" ht="27" customHeight="1" x14ac:dyDescent="0.2">
      <c r="A24" s="79">
        <v>3</v>
      </c>
      <c r="B24" s="71" t="s">
        <v>74</v>
      </c>
      <c r="C24" s="71">
        <v>10007839907</v>
      </c>
      <c r="D24" s="75" t="s">
        <v>75</v>
      </c>
      <c r="E24" s="71">
        <v>1994</v>
      </c>
      <c r="F24" s="69" t="s">
        <v>25</v>
      </c>
      <c r="G24" s="69" t="s">
        <v>53</v>
      </c>
      <c r="H24" s="70" t="s">
        <v>46</v>
      </c>
      <c r="I24" s="84">
        <v>4.3582175925925928E-4</v>
      </c>
      <c r="J24" s="61"/>
      <c r="K24" s="62"/>
    </row>
    <row r="25" spans="1:11" s="30" customFormat="1" ht="27" customHeight="1" x14ac:dyDescent="0.2">
      <c r="A25" s="79">
        <v>4</v>
      </c>
      <c r="B25" s="71" t="s">
        <v>76</v>
      </c>
      <c r="C25" s="71">
        <v>10034982527</v>
      </c>
      <c r="D25" s="75" t="s">
        <v>77</v>
      </c>
      <c r="E25" s="71">
        <v>2000</v>
      </c>
      <c r="F25" s="69" t="s">
        <v>26</v>
      </c>
      <c r="G25" s="69" t="s">
        <v>53</v>
      </c>
      <c r="H25" s="70" t="s">
        <v>46</v>
      </c>
      <c r="I25" s="84">
        <v>4.4274305555555554E-4</v>
      </c>
      <c r="J25" s="61"/>
      <c r="K25" s="62"/>
    </row>
    <row r="26" spans="1:11" s="30" customFormat="1" ht="27" customHeight="1" x14ac:dyDescent="0.2">
      <c r="A26" s="79">
        <v>5</v>
      </c>
      <c r="B26" s="71" t="s">
        <v>78</v>
      </c>
      <c r="C26" s="71">
        <v>10010866307</v>
      </c>
      <c r="D26" s="75" t="s">
        <v>79</v>
      </c>
      <c r="E26" s="71">
        <v>1998</v>
      </c>
      <c r="F26" s="69" t="s">
        <v>25</v>
      </c>
      <c r="G26" s="69" t="s">
        <v>51</v>
      </c>
      <c r="H26" s="70" t="s">
        <v>52</v>
      </c>
      <c r="I26" s="84">
        <v>4.442824074074074E-4</v>
      </c>
      <c r="J26" s="61"/>
      <c r="K26" s="62"/>
    </row>
    <row r="27" spans="1:11" s="30" customFormat="1" ht="27" customHeight="1" x14ac:dyDescent="0.2">
      <c r="A27" s="79">
        <v>6</v>
      </c>
      <c r="B27" s="71" t="s">
        <v>80</v>
      </c>
      <c r="C27" s="71">
        <v>10034928973</v>
      </c>
      <c r="D27" s="75" t="s">
        <v>81</v>
      </c>
      <c r="E27" s="71">
        <v>2000</v>
      </c>
      <c r="F27" s="69" t="s">
        <v>25</v>
      </c>
      <c r="G27" s="69" t="s">
        <v>82</v>
      </c>
      <c r="H27" s="70" t="s">
        <v>83</v>
      </c>
      <c r="I27" s="84">
        <v>4.4769675925925923E-4</v>
      </c>
      <c r="J27" s="61"/>
      <c r="K27" s="62"/>
    </row>
    <row r="28" spans="1:11" s="30" customFormat="1" ht="27" customHeight="1" x14ac:dyDescent="0.2">
      <c r="A28" s="79">
        <v>7</v>
      </c>
      <c r="B28" s="71" t="s">
        <v>84</v>
      </c>
      <c r="C28" s="71">
        <v>10036031743</v>
      </c>
      <c r="D28" s="75" t="s">
        <v>85</v>
      </c>
      <c r="E28" s="71">
        <v>2003</v>
      </c>
      <c r="F28" s="69" t="s">
        <v>26</v>
      </c>
      <c r="G28" s="69" t="s">
        <v>51</v>
      </c>
      <c r="H28" s="70" t="s">
        <v>52</v>
      </c>
      <c r="I28" s="84">
        <v>4.5155092592592594E-4</v>
      </c>
      <c r="J28" s="61"/>
      <c r="K28" s="62"/>
    </row>
    <row r="29" spans="1:11" s="30" customFormat="1" ht="27" customHeight="1" x14ac:dyDescent="0.2">
      <c r="A29" s="79">
        <v>8</v>
      </c>
      <c r="B29" s="71" t="s">
        <v>86</v>
      </c>
      <c r="C29" s="71">
        <v>10036101057</v>
      </c>
      <c r="D29" s="75" t="s">
        <v>87</v>
      </c>
      <c r="E29" s="71">
        <v>2003</v>
      </c>
      <c r="F29" s="69" t="s">
        <v>26</v>
      </c>
      <c r="G29" s="69" t="s">
        <v>53</v>
      </c>
      <c r="H29" s="70" t="s">
        <v>46</v>
      </c>
      <c r="I29" s="84">
        <v>4.5196759259259257E-4</v>
      </c>
      <c r="J29" s="61"/>
      <c r="K29" s="62"/>
    </row>
    <row r="30" spans="1:11" s="30" customFormat="1" ht="27" customHeight="1" x14ac:dyDescent="0.2">
      <c r="A30" s="79">
        <v>9</v>
      </c>
      <c r="B30" s="71" t="s">
        <v>66</v>
      </c>
      <c r="C30" s="71">
        <v>10052761415</v>
      </c>
      <c r="D30" s="75" t="s">
        <v>88</v>
      </c>
      <c r="E30" s="71">
        <v>2000</v>
      </c>
      <c r="F30" s="69" t="s">
        <v>26</v>
      </c>
      <c r="G30" s="69" t="s">
        <v>89</v>
      </c>
      <c r="H30" s="70" t="s">
        <v>90</v>
      </c>
      <c r="I30" s="84">
        <v>4.5317129629629635E-4</v>
      </c>
      <c r="J30" s="61"/>
      <c r="K30" s="62"/>
    </row>
    <row r="31" spans="1:11" s="30" customFormat="1" ht="27" customHeight="1" x14ac:dyDescent="0.2">
      <c r="A31" s="79">
        <v>10</v>
      </c>
      <c r="B31" s="71" t="s">
        <v>91</v>
      </c>
      <c r="C31" s="71">
        <v>10010932284</v>
      </c>
      <c r="D31" s="75" t="s">
        <v>114</v>
      </c>
      <c r="E31" s="71">
        <v>1998</v>
      </c>
      <c r="F31" s="71" t="s">
        <v>26</v>
      </c>
      <c r="G31" s="69" t="s">
        <v>51</v>
      </c>
      <c r="H31" s="70" t="s">
        <v>52</v>
      </c>
      <c r="I31" s="84">
        <v>4.5343750000000001E-4</v>
      </c>
      <c r="J31" s="61"/>
      <c r="K31" s="62"/>
    </row>
    <row r="32" spans="1:11" s="30" customFormat="1" ht="27" customHeight="1" x14ac:dyDescent="0.2">
      <c r="A32" s="79">
        <v>11</v>
      </c>
      <c r="B32" s="71" t="s">
        <v>92</v>
      </c>
      <c r="C32" s="71">
        <v>10034922610</v>
      </c>
      <c r="D32" s="75" t="s">
        <v>115</v>
      </c>
      <c r="E32" s="71">
        <v>2002</v>
      </c>
      <c r="F32" s="69" t="s">
        <v>26</v>
      </c>
      <c r="G32" s="69" t="s">
        <v>51</v>
      </c>
      <c r="H32" s="70" t="s">
        <v>52</v>
      </c>
      <c r="I32" s="84">
        <v>4.5634259259259255E-4</v>
      </c>
      <c r="J32" s="61"/>
      <c r="K32" s="62"/>
    </row>
    <row r="33" spans="1:11" s="30" customFormat="1" ht="27" customHeight="1" x14ac:dyDescent="0.2">
      <c r="A33" s="79">
        <v>12</v>
      </c>
      <c r="B33" s="71" t="s">
        <v>93</v>
      </c>
      <c r="C33" s="71">
        <v>10011168724</v>
      </c>
      <c r="D33" s="75" t="s">
        <v>94</v>
      </c>
      <c r="E33" s="71">
        <v>1999</v>
      </c>
      <c r="F33" s="72" t="s">
        <v>25</v>
      </c>
      <c r="G33" s="69" t="s">
        <v>51</v>
      </c>
      <c r="H33" s="70" t="s">
        <v>52</v>
      </c>
      <c r="I33" s="84">
        <v>4.5740740740740746E-4</v>
      </c>
      <c r="J33" s="61"/>
      <c r="K33" s="62"/>
    </row>
    <row r="34" spans="1:11" s="30" customFormat="1" ht="27" customHeight="1" x14ac:dyDescent="0.2">
      <c r="A34" s="79">
        <v>13</v>
      </c>
      <c r="B34" s="71" t="s">
        <v>95</v>
      </c>
      <c r="C34" s="71">
        <v>10011168825</v>
      </c>
      <c r="D34" s="75" t="s">
        <v>96</v>
      </c>
      <c r="E34" s="71">
        <v>1999</v>
      </c>
      <c r="F34" s="69" t="s">
        <v>26</v>
      </c>
      <c r="G34" s="69" t="s">
        <v>53</v>
      </c>
      <c r="H34" s="70" t="s">
        <v>46</v>
      </c>
      <c r="I34" s="84">
        <v>4.6018518518518517E-4</v>
      </c>
      <c r="J34" s="61"/>
      <c r="K34" s="62"/>
    </row>
    <row r="35" spans="1:11" s="30" customFormat="1" ht="27" customHeight="1" x14ac:dyDescent="0.2">
      <c r="A35" s="79">
        <v>14</v>
      </c>
      <c r="B35" s="71" t="s">
        <v>97</v>
      </c>
      <c r="C35" s="71">
        <v>10036094185</v>
      </c>
      <c r="D35" s="75" t="s">
        <v>98</v>
      </c>
      <c r="E35" s="71">
        <v>2001</v>
      </c>
      <c r="F35" s="69" t="s">
        <v>25</v>
      </c>
      <c r="G35" s="69" t="s">
        <v>65</v>
      </c>
      <c r="H35" s="70" t="s">
        <v>99</v>
      </c>
      <c r="I35" s="84">
        <v>4.6138888888888884E-4</v>
      </c>
      <c r="J35" s="61"/>
      <c r="K35" s="62"/>
    </row>
    <row r="36" spans="1:11" s="30" customFormat="1" ht="27" customHeight="1" x14ac:dyDescent="0.2">
      <c r="A36" s="79">
        <v>15</v>
      </c>
      <c r="B36" s="71" t="s">
        <v>100</v>
      </c>
      <c r="C36" s="71">
        <v>10036032349</v>
      </c>
      <c r="D36" s="75" t="s">
        <v>101</v>
      </c>
      <c r="E36" s="71">
        <v>2001</v>
      </c>
      <c r="F36" s="69" t="s">
        <v>26</v>
      </c>
      <c r="G36" s="69" t="s">
        <v>82</v>
      </c>
      <c r="H36" s="70" t="s">
        <v>83</v>
      </c>
      <c r="I36" s="84">
        <v>4.6603009259259259E-4</v>
      </c>
      <c r="J36" s="61"/>
      <c r="K36" s="62"/>
    </row>
    <row r="37" spans="1:11" s="30" customFormat="1" ht="27" customHeight="1" x14ac:dyDescent="0.2">
      <c r="A37" s="79">
        <v>16</v>
      </c>
      <c r="B37" s="71" t="s">
        <v>102</v>
      </c>
      <c r="C37" s="71">
        <v>10076267646</v>
      </c>
      <c r="D37" s="75" t="s">
        <v>103</v>
      </c>
      <c r="E37" s="71">
        <v>2003</v>
      </c>
      <c r="F37" s="69" t="s">
        <v>26</v>
      </c>
      <c r="G37" s="69" t="s">
        <v>53</v>
      </c>
      <c r="H37" s="70" t="s">
        <v>46</v>
      </c>
      <c r="I37" s="84">
        <v>4.6887731481481482E-4</v>
      </c>
      <c r="J37" s="61"/>
      <c r="K37" s="62"/>
    </row>
    <row r="38" spans="1:11" s="30" customFormat="1" ht="27" customHeight="1" x14ac:dyDescent="0.2">
      <c r="A38" s="79">
        <v>17</v>
      </c>
      <c r="B38" s="71" t="s">
        <v>104</v>
      </c>
      <c r="C38" s="71">
        <v>10077687583</v>
      </c>
      <c r="D38" s="75" t="s">
        <v>105</v>
      </c>
      <c r="E38" s="71">
        <v>2003</v>
      </c>
      <c r="F38" s="69" t="s">
        <v>26</v>
      </c>
      <c r="G38" s="69" t="s">
        <v>53</v>
      </c>
      <c r="H38" s="70" t="s">
        <v>46</v>
      </c>
      <c r="I38" s="84">
        <v>5.1758101851851856E-4</v>
      </c>
      <c r="J38" s="61"/>
      <c r="K38" s="62"/>
    </row>
    <row r="39" spans="1:11" s="30" customFormat="1" ht="27" customHeight="1" x14ac:dyDescent="0.2">
      <c r="A39" s="79">
        <v>18</v>
      </c>
      <c r="B39" s="71" t="s">
        <v>106</v>
      </c>
      <c r="C39" s="71">
        <v>10036057914</v>
      </c>
      <c r="D39" s="75" t="s">
        <v>116</v>
      </c>
      <c r="E39" s="71">
        <v>2003</v>
      </c>
      <c r="F39" s="69" t="s">
        <v>26</v>
      </c>
      <c r="G39" s="69" t="s">
        <v>51</v>
      </c>
      <c r="H39" s="70" t="s">
        <v>52</v>
      </c>
      <c r="I39" s="84">
        <v>5.2637731481481481E-4</v>
      </c>
      <c r="J39" s="61"/>
      <c r="K39" s="62"/>
    </row>
    <row r="40" spans="1:11" s="30" customFormat="1" ht="27" customHeight="1" x14ac:dyDescent="0.2">
      <c r="A40" s="79">
        <v>19</v>
      </c>
      <c r="B40" s="71" t="s">
        <v>107</v>
      </c>
      <c r="C40" s="71">
        <v>10063615412</v>
      </c>
      <c r="D40" s="75" t="s">
        <v>108</v>
      </c>
      <c r="E40" s="71">
        <v>2000</v>
      </c>
      <c r="F40" s="69" t="s">
        <v>26</v>
      </c>
      <c r="G40" s="69" t="s">
        <v>51</v>
      </c>
      <c r="H40" s="70" t="s">
        <v>52</v>
      </c>
      <c r="I40" s="84">
        <v>5.6497685185185188E-4</v>
      </c>
      <c r="J40" s="61"/>
      <c r="K40" s="62"/>
    </row>
    <row r="41" spans="1:11" s="30" customFormat="1" ht="27" customHeight="1" thickBot="1" x14ac:dyDescent="0.25">
      <c r="A41" s="80" t="s">
        <v>111</v>
      </c>
      <c r="B41" s="76" t="s">
        <v>109</v>
      </c>
      <c r="C41" s="76">
        <v>10034928670</v>
      </c>
      <c r="D41" s="77" t="s">
        <v>110</v>
      </c>
      <c r="E41" s="76">
        <v>1997</v>
      </c>
      <c r="F41" s="81" t="s">
        <v>25</v>
      </c>
      <c r="G41" s="81" t="s">
        <v>82</v>
      </c>
      <c r="H41" s="82" t="s">
        <v>83</v>
      </c>
      <c r="I41" s="78"/>
      <c r="J41" s="85"/>
      <c r="K41" s="86"/>
    </row>
    <row r="42" spans="1:11" ht="7.5" customHeight="1" thickTop="1" thickBot="1" x14ac:dyDescent="0.25">
      <c r="A42" s="31"/>
      <c r="B42" s="32"/>
      <c r="C42" s="32"/>
      <c r="D42" s="33"/>
      <c r="E42" s="34"/>
      <c r="F42" s="35"/>
      <c r="G42" s="34"/>
      <c r="H42" s="34"/>
      <c r="I42" s="36"/>
      <c r="J42" s="36"/>
      <c r="K42" s="36"/>
    </row>
    <row r="43" spans="1:11" ht="13.5" thickTop="1" x14ac:dyDescent="0.2">
      <c r="A43" s="93" t="s">
        <v>27</v>
      </c>
      <c r="B43" s="93"/>
      <c r="C43" s="93"/>
      <c r="D43" s="93"/>
      <c r="E43" s="52"/>
      <c r="F43" s="52"/>
      <c r="G43" s="52"/>
      <c r="H43" s="94" t="s">
        <v>28</v>
      </c>
      <c r="I43" s="94"/>
      <c r="J43" s="94"/>
      <c r="K43" s="94"/>
    </row>
    <row r="44" spans="1:11" ht="15" x14ac:dyDescent="0.2">
      <c r="A44" s="37" t="s">
        <v>62</v>
      </c>
      <c r="B44" s="38"/>
      <c r="C44" s="53"/>
      <c r="D44" s="40"/>
      <c r="E44" s="54"/>
      <c r="F44" s="54"/>
      <c r="G44" s="39"/>
      <c r="H44" s="55" t="s">
        <v>29</v>
      </c>
      <c r="I44" s="68">
        <v>6</v>
      </c>
      <c r="J44" s="55" t="s">
        <v>30</v>
      </c>
      <c r="K44" s="59">
        <f>COUNTIF(F$21:F151,"ЗМС")</f>
        <v>0</v>
      </c>
    </row>
    <row r="45" spans="1:11" ht="15" x14ac:dyDescent="0.2">
      <c r="A45" s="37" t="s">
        <v>48</v>
      </c>
      <c r="B45" s="38"/>
      <c r="C45" s="56"/>
      <c r="D45" s="40"/>
      <c r="E45" s="51"/>
      <c r="F45" s="51"/>
      <c r="G45" s="41"/>
      <c r="H45" s="55" t="s">
        <v>31</v>
      </c>
      <c r="I45" s="60">
        <f>I46+I50</f>
        <v>20</v>
      </c>
      <c r="J45" s="55" t="s">
        <v>32</v>
      </c>
      <c r="K45" s="59">
        <f>COUNTIF(F$21:F151,"МСМК")</f>
        <v>0</v>
      </c>
    </row>
    <row r="46" spans="1:11" ht="15" x14ac:dyDescent="0.2">
      <c r="A46" s="37" t="s">
        <v>49</v>
      </c>
      <c r="B46" s="38"/>
      <c r="C46" s="57"/>
      <c r="D46" s="40"/>
      <c r="E46" s="51"/>
      <c r="F46" s="51"/>
      <c r="G46" s="41"/>
      <c r="H46" s="55" t="s">
        <v>33</v>
      </c>
      <c r="I46" s="60">
        <f>I47+I48+I49</f>
        <v>19</v>
      </c>
      <c r="J46" s="55" t="s">
        <v>25</v>
      </c>
      <c r="K46" s="59">
        <f>COUNTIF(F$21:F41,"МС")</f>
        <v>8</v>
      </c>
    </row>
    <row r="47" spans="1:11" ht="15" x14ac:dyDescent="0.2">
      <c r="A47" s="37" t="s">
        <v>50</v>
      </c>
      <c r="B47" s="38"/>
      <c r="C47" s="57"/>
      <c r="D47" s="40"/>
      <c r="E47" s="51"/>
      <c r="F47" s="51"/>
      <c r="G47" s="41"/>
      <c r="H47" s="55" t="s">
        <v>34</v>
      </c>
      <c r="I47" s="60">
        <f>COUNT(A10:A106)</f>
        <v>19</v>
      </c>
      <c r="J47" s="55" t="s">
        <v>26</v>
      </c>
      <c r="K47" s="59">
        <f>COUNTIF(F$20:F41,"КМС")</f>
        <v>12</v>
      </c>
    </row>
    <row r="48" spans="1:11" ht="15" x14ac:dyDescent="0.2">
      <c r="A48" s="42"/>
      <c r="B48" s="38"/>
      <c r="C48" s="57"/>
      <c r="D48" s="40"/>
      <c r="E48" s="43"/>
      <c r="F48" s="43"/>
      <c r="G48" s="43"/>
      <c r="H48" s="55" t="s">
        <v>35</v>
      </c>
      <c r="I48" s="60">
        <f>COUNTIF(A10:A105,"НФ")</f>
        <v>0</v>
      </c>
      <c r="J48" s="55" t="s">
        <v>36</v>
      </c>
      <c r="K48" s="59">
        <f>COUNTIF(F$22:F152,"1 СР")</f>
        <v>0</v>
      </c>
    </row>
    <row r="49" spans="1:11" x14ac:dyDescent="0.2">
      <c r="A49" s="44"/>
      <c r="B49" s="14"/>
      <c r="C49" s="14"/>
      <c r="D49" s="40"/>
      <c r="E49" s="43"/>
      <c r="F49" s="43"/>
      <c r="G49" s="43"/>
      <c r="H49" s="55" t="s">
        <v>37</v>
      </c>
      <c r="I49" s="60">
        <f>COUNTIF(A10:A105,"ДСКВ")</f>
        <v>0</v>
      </c>
      <c r="J49" s="55" t="s">
        <v>38</v>
      </c>
      <c r="K49" s="59">
        <f>COUNTIF(F$22:F153,"2 СР")</f>
        <v>0</v>
      </c>
    </row>
    <row r="50" spans="1:11" ht="15" x14ac:dyDescent="0.2">
      <c r="A50" s="45"/>
      <c r="B50" s="38"/>
      <c r="C50" s="18"/>
      <c r="D50" s="40"/>
      <c r="E50" s="51"/>
      <c r="F50" s="51"/>
      <c r="G50" s="41"/>
      <c r="H50" s="55" t="s">
        <v>39</v>
      </c>
      <c r="I50" s="60">
        <f>COUNTIF(A10:A105,"НС")</f>
        <v>1</v>
      </c>
      <c r="J50" s="55" t="s">
        <v>40</v>
      </c>
      <c r="K50" s="59">
        <f>COUNTIF(F$22:F154,"3 СР")</f>
        <v>0</v>
      </c>
    </row>
    <row r="51" spans="1:11" ht="5.25" customHeight="1" x14ac:dyDescent="0.2">
      <c r="A51" s="45"/>
      <c r="B51" s="38"/>
      <c r="C51" s="38"/>
      <c r="D51" s="38"/>
      <c r="E51" s="38"/>
      <c r="F51" s="38"/>
      <c r="G51" s="14"/>
      <c r="H51" s="14"/>
      <c r="I51" s="46"/>
      <c r="J51" s="47"/>
      <c r="K51" s="48"/>
    </row>
    <row r="52" spans="1:11" x14ac:dyDescent="0.2">
      <c r="A52" s="95" t="s">
        <v>41</v>
      </c>
      <c r="B52" s="95"/>
      <c r="C52" s="95"/>
      <c r="D52" s="95"/>
      <c r="E52" s="96" t="s">
        <v>42</v>
      </c>
      <c r="F52" s="96"/>
      <c r="G52" s="96"/>
      <c r="H52" s="96" t="s">
        <v>43</v>
      </c>
      <c r="I52" s="96"/>
      <c r="J52" s="97" t="s">
        <v>44</v>
      </c>
      <c r="K52" s="97"/>
    </row>
    <row r="53" spans="1:11" x14ac:dyDescent="0.2">
      <c r="A53" s="87"/>
      <c r="B53" s="87"/>
      <c r="C53" s="87"/>
      <c r="D53" s="87"/>
      <c r="E53" s="87"/>
      <c r="F53" s="88"/>
      <c r="G53" s="88"/>
      <c r="H53" s="88"/>
      <c r="I53" s="88"/>
      <c r="J53" s="88"/>
      <c r="K53" s="88"/>
    </row>
    <row r="54" spans="1:11" x14ac:dyDescent="0.2">
      <c r="A54" s="49"/>
      <c r="B54" s="51"/>
      <c r="C54" s="51"/>
      <c r="D54" s="51"/>
      <c r="E54" s="51"/>
      <c r="F54" s="51"/>
      <c r="G54" s="51"/>
      <c r="H54" s="51"/>
      <c r="I54" s="51"/>
      <c r="J54" s="51"/>
      <c r="K54" s="50"/>
    </row>
    <row r="55" spans="1:11" x14ac:dyDescent="0.2">
      <c r="A55" s="49"/>
      <c r="B55" s="51"/>
      <c r="C55" s="51"/>
      <c r="D55" s="51"/>
      <c r="E55" s="51"/>
      <c r="F55" s="51"/>
      <c r="G55" s="51"/>
      <c r="H55" s="51"/>
      <c r="I55" s="51"/>
      <c r="J55" s="51"/>
      <c r="K55" s="50"/>
    </row>
    <row r="56" spans="1:11" x14ac:dyDescent="0.2">
      <c r="A56" s="49"/>
      <c r="B56" s="51"/>
      <c r="C56" s="51"/>
      <c r="D56" s="51"/>
      <c r="E56" s="51"/>
      <c r="F56" s="51"/>
      <c r="G56" s="51"/>
      <c r="H56" s="51"/>
      <c r="I56" s="51"/>
      <c r="J56" s="51"/>
      <c r="K56" s="50"/>
    </row>
    <row r="57" spans="1:11" x14ac:dyDescent="0.2">
      <c r="A57" s="49"/>
      <c r="B57" s="51"/>
      <c r="C57" s="51"/>
      <c r="D57" s="51"/>
      <c r="E57" s="51"/>
      <c r="F57" s="51"/>
      <c r="G57" s="51"/>
      <c r="H57" s="51"/>
      <c r="I57" s="51"/>
      <c r="J57" s="51"/>
      <c r="K57" s="50"/>
    </row>
    <row r="58" spans="1:11" ht="13.5" thickBot="1" x14ac:dyDescent="0.25">
      <c r="A58" s="89"/>
      <c r="B58" s="89"/>
      <c r="C58" s="89"/>
      <c r="D58" s="89"/>
      <c r="E58" s="90" t="str">
        <f>H17</f>
        <v>ДЫШАКОВ А.С. (ВК, г. Москва)</v>
      </c>
      <c r="F58" s="90"/>
      <c r="G58" s="90"/>
      <c r="H58" s="90" t="str">
        <f>H18</f>
        <v>ГВОЗДЁВ К.Е. (IК, г. Москва)</v>
      </c>
      <c r="I58" s="90"/>
      <c r="J58" s="91" t="str">
        <f>H19</f>
        <v>КОЧЕТКОВ Д.А. (ВК, г. Саранск)</v>
      </c>
      <c r="K58" s="91"/>
    </row>
    <row r="59" spans="1:11" ht="13.5" thickTop="1" x14ac:dyDescent="0.2"/>
  </sheetData>
  <mergeCells count="29">
    <mergeCell ref="A1:K1"/>
    <mergeCell ref="A2:K2"/>
    <mergeCell ref="A3:K3"/>
    <mergeCell ref="A4:K4"/>
    <mergeCell ref="A5:K5"/>
    <mergeCell ref="A6:K6"/>
    <mergeCell ref="A7:K7"/>
    <mergeCell ref="A9:K9"/>
    <mergeCell ref="A10:K10"/>
    <mergeCell ref="A8:K8"/>
    <mergeCell ref="A11:K11"/>
    <mergeCell ref="A12:K12"/>
    <mergeCell ref="A13:D13"/>
    <mergeCell ref="A14:D14"/>
    <mergeCell ref="A15:H15"/>
    <mergeCell ref="I15:K15"/>
    <mergeCell ref="I16:K16"/>
    <mergeCell ref="A43:D43"/>
    <mergeCell ref="H43:K43"/>
    <mergeCell ref="A52:D52"/>
    <mergeCell ref="E52:G52"/>
    <mergeCell ref="H52:I52"/>
    <mergeCell ref="J52:K52"/>
    <mergeCell ref="A53:E53"/>
    <mergeCell ref="F53:K53"/>
    <mergeCell ref="A58:D58"/>
    <mergeCell ref="E58:G58"/>
    <mergeCell ref="H58:I58"/>
    <mergeCell ref="J58:K58"/>
  </mergeCells>
  <printOptions horizontalCentered="1"/>
  <pageMargins left="0.196527777777778" right="0.196527777777778" top="0.64583333333333304" bottom="0.59027777777777801" header="0.21319444444444399" footer="0.118055555555556"/>
  <pageSetup paperSize="9" scale="56" firstPageNumber="0" orientation="portrait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Arsen</cp:lastModifiedBy>
  <cp:revision>1</cp:revision>
  <cp:lastPrinted>2022-06-14T13:18:42Z</cp:lastPrinted>
  <dcterms:created xsi:type="dcterms:W3CDTF">1996-10-08T23:32:33Z</dcterms:created>
  <dcterms:modified xsi:type="dcterms:W3CDTF">2022-06-24T12:32:37Z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