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51CD50C5-F005-41E0-8F2D-E37180826812}" xr6:coauthVersionLast="47" xr6:coauthVersionMax="47" xr10:uidLastSave="{00000000-0000-0000-0000-000000000000}"/>
  <bookViews>
    <workbookView xWindow="384" yWindow="96" windowWidth="11796" windowHeight="12144" tabRatio="789" xr2:uid="{00000000-000D-0000-FFFF-FFFF00000000}"/>
  </bookViews>
  <sheets>
    <sheet name="многодневная гонка мужчины" sheetId="100" r:id="rId1"/>
    <sheet name="многодневная гонка юниоры 17-18" sheetId="101" r:id="rId2"/>
  </sheets>
  <definedNames>
    <definedName name="_xlnm.Print_Titles" localSheetId="0">'многодневная гонка мужчины'!$21:$22</definedName>
    <definedName name="_xlnm.Print_Titles" localSheetId="1">'многодневная гонка юниоры 17-18'!$21:$22</definedName>
    <definedName name="_xlnm.Print_Area" localSheetId="0">'многодневная гонка мужчины'!$A$1:$M$109</definedName>
    <definedName name="_xlnm.Print_Area" localSheetId="1">'многодневная гонка юниоры 17-18'!$A$1:$M$86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6" i="101" l="1"/>
  <c r="M75" i="101"/>
  <c r="M74" i="101"/>
  <c r="J86" i="101"/>
  <c r="F86" i="101"/>
  <c r="I78" i="101"/>
  <c r="M77" i="101"/>
  <c r="I77" i="101"/>
  <c r="I76" i="101"/>
  <c r="I75" i="101"/>
  <c r="I74" i="101"/>
  <c r="I73" i="101" s="1"/>
  <c r="M73" i="101"/>
  <c r="M72" i="101"/>
  <c r="M71" i="101"/>
  <c r="K54" i="101"/>
  <c r="J54" i="101"/>
  <c r="K53" i="101"/>
  <c r="J53" i="101"/>
  <c r="K52" i="101"/>
  <c r="J52" i="101"/>
  <c r="K51" i="101"/>
  <c r="J51" i="101"/>
  <c r="K50" i="101"/>
  <c r="J50" i="101"/>
  <c r="K49" i="101"/>
  <c r="J49" i="101"/>
  <c r="K48" i="101"/>
  <c r="J48" i="101"/>
  <c r="K47" i="101"/>
  <c r="J47" i="101"/>
  <c r="K46" i="101"/>
  <c r="J46" i="101"/>
  <c r="K45" i="101"/>
  <c r="J45" i="101"/>
  <c r="K44" i="101"/>
  <c r="J44" i="101"/>
  <c r="K43" i="101"/>
  <c r="J43" i="101"/>
  <c r="K42" i="101"/>
  <c r="J42" i="101"/>
  <c r="K41" i="101"/>
  <c r="J41" i="101"/>
  <c r="K40" i="101"/>
  <c r="J40" i="101"/>
  <c r="K39" i="101"/>
  <c r="J39" i="101"/>
  <c r="K38" i="101"/>
  <c r="J38" i="101"/>
  <c r="K37" i="101"/>
  <c r="J37" i="101"/>
  <c r="K36" i="101"/>
  <c r="J36" i="101"/>
  <c r="K35" i="101"/>
  <c r="J35" i="101"/>
  <c r="K34" i="101"/>
  <c r="J34" i="101"/>
  <c r="K33" i="101"/>
  <c r="J33" i="101"/>
  <c r="K32" i="101"/>
  <c r="J32" i="101"/>
  <c r="K31" i="101"/>
  <c r="J31" i="101"/>
  <c r="K30" i="101"/>
  <c r="J30" i="101"/>
  <c r="K29" i="101"/>
  <c r="J29" i="101"/>
  <c r="K28" i="101"/>
  <c r="J28" i="101"/>
  <c r="K27" i="101"/>
  <c r="J27" i="101"/>
  <c r="K26" i="101"/>
  <c r="J26" i="101"/>
  <c r="K25" i="101"/>
  <c r="J25" i="101"/>
  <c r="K24" i="101"/>
  <c r="J24" i="101"/>
  <c r="K23" i="101"/>
  <c r="J43" i="100"/>
  <c r="K43" i="100"/>
  <c r="J44" i="100"/>
  <c r="K44" i="100"/>
  <c r="J45" i="100"/>
  <c r="K45" i="100"/>
  <c r="J46" i="100"/>
  <c r="K46" i="100"/>
  <c r="J47" i="100"/>
  <c r="K47" i="100"/>
  <c r="J48" i="100"/>
  <c r="K48" i="100"/>
  <c r="J49" i="100"/>
  <c r="K49" i="100"/>
  <c r="J50" i="100"/>
  <c r="K50" i="100"/>
  <c r="J51" i="100"/>
  <c r="K51" i="100"/>
  <c r="J52" i="100"/>
  <c r="K52" i="100"/>
  <c r="J53" i="100"/>
  <c r="K53" i="100"/>
  <c r="J54" i="100"/>
  <c r="K54" i="100"/>
  <c r="J55" i="100"/>
  <c r="K55" i="100"/>
  <c r="J56" i="100"/>
  <c r="K56" i="100"/>
  <c r="J57" i="100"/>
  <c r="K57" i="100"/>
  <c r="J58" i="100"/>
  <c r="K58" i="100"/>
  <c r="J59" i="100"/>
  <c r="K59" i="100"/>
  <c r="J60" i="100"/>
  <c r="K60" i="100"/>
  <c r="J61" i="100"/>
  <c r="K61" i="100"/>
  <c r="J62" i="100"/>
  <c r="K62" i="100"/>
  <c r="J63" i="100"/>
  <c r="K63" i="100"/>
  <c r="J64" i="100"/>
  <c r="K64" i="100"/>
  <c r="J65" i="100"/>
  <c r="K65" i="100"/>
  <c r="J66" i="100"/>
  <c r="K66" i="100"/>
  <c r="J67" i="100"/>
  <c r="K67" i="100"/>
  <c r="J68" i="100"/>
  <c r="K68" i="100"/>
  <c r="J69" i="100"/>
  <c r="K69" i="100"/>
  <c r="J70" i="100"/>
  <c r="K70" i="100"/>
  <c r="J109" i="100"/>
  <c r="F109" i="100"/>
  <c r="M100" i="100"/>
  <c r="M99" i="100"/>
  <c r="M98" i="100"/>
  <c r="M97" i="100"/>
  <c r="M96" i="100"/>
  <c r="M95" i="100"/>
  <c r="M94" i="100"/>
  <c r="I101" i="100"/>
  <c r="I100" i="100"/>
  <c r="I99" i="100"/>
  <c r="I98" i="100"/>
  <c r="I97" i="100"/>
  <c r="K24" i="100"/>
  <c r="K25" i="100"/>
  <c r="K26" i="100"/>
  <c r="K27" i="100"/>
  <c r="K28" i="100"/>
  <c r="K29" i="100"/>
  <c r="K30" i="100"/>
  <c r="K31" i="100"/>
  <c r="K32" i="100"/>
  <c r="K33" i="100"/>
  <c r="K34" i="100"/>
  <c r="K35" i="100"/>
  <c r="K36" i="100"/>
  <c r="K37" i="100"/>
  <c r="K38" i="100"/>
  <c r="K39" i="100"/>
  <c r="K40" i="100"/>
  <c r="K41" i="100"/>
  <c r="K42" i="100"/>
  <c r="K23" i="100"/>
  <c r="I72" i="101" l="1"/>
  <c r="I96" i="100"/>
  <c r="I95" i="100" s="1"/>
  <c r="J25" i="100" l="1"/>
  <c r="J26" i="100"/>
  <c r="J27" i="100"/>
  <c r="J28" i="100"/>
  <c r="J29" i="100"/>
  <c r="J30" i="100"/>
  <c r="J31" i="100"/>
  <c r="J32" i="100"/>
  <c r="J33" i="100"/>
  <c r="J34" i="100"/>
  <c r="J35" i="100"/>
  <c r="J36" i="100"/>
  <c r="J37" i="100"/>
  <c r="J38" i="100"/>
  <c r="J39" i="100"/>
  <c r="J40" i="100"/>
  <c r="J41" i="100"/>
  <c r="J42" i="100"/>
  <c r="J24" i="100"/>
</calcChain>
</file>

<file path=xl/sharedStrings.xml><?xml version="1.0" encoding="utf-8"?>
<sst xmlns="http://schemas.openxmlformats.org/spreadsheetml/2006/main" count="570" uniqueCount="214">
  <si>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</si>
  <si>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</si>
  <si>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</si>
  <si>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</si>
  <si>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</si>
  <si>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</si>
  <si>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</si>
  <si>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</si>
  <si>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</si>
  <si>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</si>
  <si>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</si>
  <si>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</si>
  <si>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</si>
  <si>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</si>
  <si>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</si>
  <si>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</si>
  <si>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</si>
  <si>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</si>
  <si>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</si>
  <si>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</si>
  <si>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</si>
  <si>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</si>
  <si>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</si>
  <si>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</si>
  <si>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</si>
  <si>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</si>
  <si>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</si>
  <si>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</si>
  <si>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</si>
  <si>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</si>
  <si>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</si>
  <si>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</si>
  <si>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</si>
  <si>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</si>
  <si>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</si>
  <si>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</si>
  <si>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</si>
  <si>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</si>
  <si>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</si>
  <si>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</si>
  <si>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</si>
  <si>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</si>
  <si>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</si>
  <si>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</si>
  <si>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</si>
  <si>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</si>
  <si>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</si>
  <si>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</si>
  <si>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ВСЕРОССИЙСКИЕ СОРЕВНОВАНИЯ</t>
  </si>
  <si>
    <t>НФ</t>
  </si>
  <si>
    <t>2 СР</t>
  </si>
  <si>
    <t>3 СР</t>
  </si>
  <si>
    <t>Республика Адыгея</t>
  </si>
  <si>
    <t>Хабаровский край</t>
  </si>
  <si>
    <t>Краснодарский край</t>
  </si>
  <si>
    <t>Удмуртская Республика</t>
  </si>
  <si>
    <t>шоссе - многодневная гонка</t>
  </si>
  <si>
    <t>НАЧАЛО ГОНКИ:</t>
  </si>
  <si>
    <t>ОКОНЧАНИЕ ГОНКИ:</t>
  </si>
  <si>
    <t>№ ВРВС: 0080671811Я</t>
  </si>
  <si>
    <t>ДИСТАНЦИЯ: ЭТАПОВ</t>
  </si>
  <si>
    <t>Саратовская область</t>
  </si>
  <si>
    <t>Свердловская область</t>
  </si>
  <si>
    <t>1 этап</t>
  </si>
  <si>
    <t>Самарская область</t>
  </si>
  <si>
    <t>Воронежская область</t>
  </si>
  <si>
    <t>2 этап</t>
  </si>
  <si>
    <t>3 этап</t>
  </si>
  <si>
    <t>Министерство спорта Республики Крым</t>
  </si>
  <si>
    <t>Федерация велосипедного спорта Республики Крым</t>
  </si>
  <si>
    <t>МЕСТО ПРОВЕДЕНИЯ: г. Судак</t>
  </si>
  <si>
    <t>ДАТА ПРОВЕДЕНИЯ: 10-14 апреля 2023 г.</t>
  </si>
  <si>
    <t>Мужчины</t>
  </si>
  <si>
    <t>№ ЕКП 2023: 31283</t>
  </si>
  <si>
    <t>5</t>
  </si>
  <si>
    <t>Лисунова А.В (ВК, г.Симферополь)</t>
  </si>
  <si>
    <t>Азаров С.Н. (ВК, Санкт‐Петербург)</t>
  </si>
  <si>
    <t>Голубева О.С. (ВК, г.Симферополь)</t>
  </si>
  <si>
    <t>СТЕПАНОВ Андрей</t>
  </si>
  <si>
    <t>Тюменская область</t>
  </si>
  <si>
    <t>МИЛЛЕР Кирилл</t>
  </si>
  <si>
    <t>ШУЛЬЧЕНКО Никита</t>
  </si>
  <si>
    <t>КУЛИКОВ Сергей</t>
  </si>
  <si>
    <t>Новосибирская область</t>
  </si>
  <si>
    <t>ФИРСАНОВ Сергей</t>
  </si>
  <si>
    <t>Псковская область</t>
  </si>
  <si>
    <t>ФОКИН Михаил</t>
  </si>
  <si>
    <t>Московская область</t>
  </si>
  <si>
    <t>БЕРЕЗНЯК Александр</t>
  </si>
  <si>
    <t>САВЕЛЬЕВ Денис</t>
  </si>
  <si>
    <t>ГОРЮШИН Александр</t>
  </si>
  <si>
    <t>КИРЖАЙКИН Никита</t>
  </si>
  <si>
    <t>Республика Крым</t>
  </si>
  <si>
    <t>ЕМЕЛЬЯНОВ Лев</t>
  </si>
  <si>
    <t>ГАНСЕВИЧ Богдан</t>
  </si>
  <si>
    <t>ОРЕХОВ Максим</t>
  </si>
  <si>
    <t>БЛОХИН Иван</t>
  </si>
  <si>
    <t>ДОКУЧАЕВ Михаил</t>
  </si>
  <si>
    <t>БЕЛЯНИН Андрей</t>
  </si>
  <si>
    <t>ЗИМАРИН Матвей</t>
  </si>
  <si>
    <t>НИЧИПУРЕНКО Павел</t>
  </si>
  <si>
    <t>ЮЛКИН Иван</t>
  </si>
  <si>
    <t>ЖУРАВЛЕВ Иван</t>
  </si>
  <si>
    <t>МОСКВИН Данил</t>
  </si>
  <si>
    <t>КОРОВНИЧЕНКО Кирилл</t>
  </si>
  <si>
    <t>СИДОВ Роман</t>
  </si>
  <si>
    <t>ГОЛОВЧЕНКО Даниил</t>
  </si>
  <si>
    <t>МАРТЫНОВ Никита</t>
  </si>
  <si>
    <t>ИЛЬИН Роман</t>
  </si>
  <si>
    <t>ШМАКАЕВ Кирилл</t>
  </si>
  <si>
    <t>БАЙДИКОВ Илья</t>
  </si>
  <si>
    <t>ШАМРАЙ Константин</t>
  </si>
  <si>
    <t>Ставропольский край</t>
  </si>
  <si>
    <t>КУДРИН Алексей</t>
  </si>
  <si>
    <t>МИРОЛЮБОВ Яков</t>
  </si>
  <si>
    <t>КАПУСТИН Кирилл</t>
  </si>
  <si>
    <t>ТЕРЕШЕНОК Виталий</t>
  </si>
  <si>
    <t>ПЛАКУШКИН Иван</t>
  </si>
  <si>
    <t>ТРУБЕЦКОЙ Арсений</t>
  </si>
  <si>
    <t>ВАСИЛЬЕВ Павел</t>
  </si>
  <si>
    <t>АНДРЕЕВ Никита</t>
  </si>
  <si>
    <t>ВЬЮНОШЕВ Михаил</t>
  </si>
  <si>
    <t>ЗАКИРОВ Тимур</t>
  </si>
  <si>
    <t>ПОЛОЗОВ Вячеслав</t>
  </si>
  <si>
    <t>Челябинская область</t>
  </si>
  <si>
    <t>МАЛИНОВСКИЙ Никита</t>
  </si>
  <si>
    <t>ФИЛЬЧАКОВ Максим</t>
  </si>
  <si>
    <t>УЛЬЯНОВ Артём</t>
  </si>
  <si>
    <t>МЫРЗА Николай</t>
  </si>
  <si>
    <t>ОВЧИННИКОВ Евгений</t>
  </si>
  <si>
    <t>ГЕЛЬМУТДИНОВ Иван</t>
  </si>
  <si>
    <t>ЧИСТЯКОВ Сергей</t>
  </si>
  <si>
    <t>РЯБИНИН Никита</t>
  </si>
  <si>
    <t>ПОПОВ Антон</t>
  </si>
  <si>
    <t>САННИКОВ Илья</t>
  </si>
  <si>
    <t>ДСКВ</t>
  </si>
  <si>
    <t>ЕСИК Артемий</t>
  </si>
  <si>
    <t>ЗОТОВ Евгений</t>
  </si>
  <si>
    <t>ГАВРИЛОВ Егор</t>
  </si>
  <si>
    <t>ПЛАКУШКИН Сергей</t>
  </si>
  <si>
    <t>МЕНЬШОВ Иван</t>
  </si>
  <si>
    <t>Орловская область</t>
  </si>
  <si>
    <t>МЕЗЕТОВ Илья</t>
  </si>
  <si>
    <t>СМЕТАНИН Владимир</t>
  </si>
  <si>
    <t>ВОЛКОВ Дмитрий</t>
  </si>
  <si>
    <t>МАКАРОВ Иван</t>
  </si>
  <si>
    <t>ЕРЁМКИН Аркадий</t>
  </si>
  <si>
    <t>ЕРЁМИН Евгений</t>
  </si>
  <si>
    <t>ПОПКОВ Алексей</t>
  </si>
  <si>
    <t>ПАЛАГИЧЕВ Иван</t>
  </si>
  <si>
    <t>БАДИГИН Александр</t>
  </si>
  <si>
    <t>НИКИШИН Денис</t>
  </si>
  <si>
    <t>ЧЕРНЫШЕВ Михаил</t>
  </si>
  <si>
    <t>КУРЬЯНОВ Степан</t>
  </si>
  <si>
    <t>БЕЛЯКОВ Сергей</t>
  </si>
  <si>
    <t>5 этап</t>
  </si>
  <si>
    <t>4 этап</t>
  </si>
  <si>
    <t>РОЖДЕСТВЕНСКИЙ Александр</t>
  </si>
  <si>
    <t>Юниоры 17-18 лет</t>
  </si>
  <si>
    <t>ШИШКОВ Степан</t>
  </si>
  <si>
    <t>БЕЛОУСОВ Иван</t>
  </si>
  <si>
    <t>Калининградская область</t>
  </si>
  <si>
    <t>ПЕРЕПЕЛИЦА Вадим</t>
  </si>
  <si>
    <t>МЕНЬШОВ Александр</t>
  </si>
  <si>
    <t>КРАСНОВ Иван</t>
  </si>
  <si>
    <t>КУДРЯВЦЕВ Игорь</t>
  </si>
  <si>
    <t>ЗОТОВ Арсентий</t>
  </si>
  <si>
    <t>ШМАТОВ Никита</t>
  </si>
  <si>
    <t>ИВАНКОВ Ян</t>
  </si>
  <si>
    <t>САРОЯН Артур</t>
  </si>
  <si>
    <t>АВЕРИН Валентин</t>
  </si>
  <si>
    <t>ТРИФОНОВ Кирилл</t>
  </si>
  <si>
    <t>ХОВМЕНЕЦ Михаил</t>
  </si>
  <si>
    <t>КЛЕТУШКИН Игорь</t>
  </si>
  <si>
    <t>МУКАДЯСОВ Роберт</t>
  </si>
  <si>
    <t>ШИНКАРЕЦКИЙ Виталий</t>
  </si>
  <si>
    <t>МЫЦОВ Данила</t>
  </si>
  <si>
    <t>АХМЕДОВ Амир</t>
  </si>
  <si>
    <t>ЕПИФАНОВ Вячеслав</t>
  </si>
  <si>
    <t>МАТОЧКИН Александр</t>
  </si>
  <si>
    <t>ВЬЮНОШЕВ Матвей</t>
  </si>
  <si>
    <t>ЕРЕМИН Григорий</t>
  </si>
  <si>
    <t>МИТЮКОВ Ярослав</t>
  </si>
  <si>
    <t>ШАЙДУЛЛИН Тимур</t>
  </si>
  <si>
    <t>ГРЕЧКИН Дмитрий</t>
  </si>
  <si>
    <t>ГАТАУЛЛИН Артём</t>
  </si>
  <si>
    <t>КНЯЗЕВ Егор</t>
  </si>
  <si>
    <t>ШЕЛЯГ Валерий</t>
  </si>
  <si>
    <t>МАМУЛИН Дмитрий</t>
  </si>
  <si>
    <t>ГРЕБЕНЮКОВ Никита</t>
  </si>
  <si>
    <t>ВОВКАНЕЦ Евгений</t>
  </si>
  <si>
    <t>АХУНОВ Эльдар</t>
  </si>
  <si>
    <t>МЕЩЕРЯКОВ Илья</t>
  </si>
  <si>
    <t>ЖИДКОВ Степан</t>
  </si>
  <si>
    <t>ЗЕМЛЯНОЙ Денис</t>
  </si>
  <si>
    <t>ЗАИКА Дмитрий</t>
  </si>
  <si>
    <t>Курганская область</t>
  </si>
  <si>
    <t>АСАТРЯН Зорик</t>
  </si>
  <si>
    <t>Тульская область</t>
  </si>
  <si>
    <t>АХУНОВ Дамир</t>
  </si>
  <si>
    <t>МОСОЛОВ Константин</t>
  </si>
  <si>
    <t>ОРЛОВ Любомир</t>
  </si>
  <si>
    <t>ТРИМБАШЕВСКИЙ Егор</t>
  </si>
  <si>
    <t>ЖОВТЯК Андрей</t>
  </si>
  <si>
    <t>МЕЛЬНИКОВ Павел</t>
  </si>
  <si>
    <t>КИКОТЬ Игорь</t>
  </si>
  <si>
    <t>НС</t>
  </si>
  <si>
    <t>ЕРМОЛАЕВ Антон</t>
  </si>
  <si>
    <t>Ульяновская область</t>
  </si>
  <si>
    <t>4 этап не стартовал</t>
  </si>
  <si>
    <t>2 этап не стартовал</t>
  </si>
  <si>
    <t>3 этап не стартовал</t>
  </si>
  <si>
    <t>5 этап не стартовал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</si>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</sst>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5" fillId="0" borderId="6" xfId="0" quotePrefix="1" applyFont="1" applyFill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" fontId="19" fillId="0" borderId="39" xfId="8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21" fillId="0" borderId="39" xfId="9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6" fontId="16" fillId="0" borderId="3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1" fontId="19" fillId="0" borderId="0" xfId="9" applyNumberFormat="1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353061</xdr:colOff>
      <xdr:row>0</xdr:row>
      <xdr:rowOff>99061</xdr:rowOff>
    </xdr:from>
    <xdr:to>
      <xdr:col>4</xdr:col>
      <xdr:colOff>596900</xdr:colOff>
      <xdr:row>3</xdr:row>
      <xdr:rowOff>205740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1" y="99061"/>
          <a:ext cx="1158239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132080</xdr:colOff>
      <xdr:row>0</xdr:row>
      <xdr:rowOff>71120</xdr:rowOff>
    </xdr:from>
    <xdr:to>
      <xdr:col>2</xdr:col>
      <xdr:colOff>101600</xdr:colOff>
      <xdr:row>4</xdr:row>
      <xdr:rowOff>170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19F41E06-EF36-4233-AF04-04DF1D3A7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" y="71120"/>
          <a:ext cx="924560" cy="904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353061</xdr:colOff>
      <xdr:row>0</xdr:row>
      <xdr:rowOff>99061</xdr:rowOff>
    </xdr:from>
    <xdr:to>
      <xdr:col>4</xdr:col>
      <xdr:colOff>596900</xdr:colOff>
      <xdr:row>3</xdr:row>
      <xdr:rowOff>205740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45BC445-5112-41EE-AC54-4B9A26C43F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181" y="99061"/>
          <a:ext cx="1158239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132080</xdr:colOff>
      <xdr:row>0</xdr:row>
      <xdr:rowOff>71120</xdr:rowOff>
    </xdr:from>
    <xdr:to>
      <xdr:col>2</xdr:col>
      <xdr:colOff>101600</xdr:colOff>
      <xdr:row>4</xdr:row>
      <xdr:rowOff>170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B41DFB49-17BE-42A9-B271-FEE1B412C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" y="71120"/>
          <a:ext cx="929640" cy="904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R110"/>
  <sheetViews>
    <sheetView tabSelected="1" view="pageBreakPreview" topLeftCell="A78" zoomScale="75" zoomScaleNormal="100" zoomScaleSheetLayoutView="75" workbookViewId="0">
      <selection activeCell="J84" sqref="J84"/>
    </sheetView>
  </sheetViews>
  <sheetFormatPr defaultColWidth="9.33203125" defaultRowHeight="13.8" x14ac:dyDescent="0.25"/>
  <cols>
    <col min="1" max="1" width="7" style="1" customWidth="1"/>
    <col min="2" max="2" width="7" style="79" customWidth="1"/>
    <col min="3" max="3" width="13.33203125" style="79" customWidth="1"/>
    <col min="4" max="4" width="6.109375" style="15" hidden="1" customWidth="1"/>
    <col min="5" max="5" width="31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2.109375" style="60" customWidth="1"/>
    <col min="12" max="12" width="13.33203125" style="1" customWidth="1"/>
    <col min="13" max="13" width="20.6640625" style="1" customWidth="1"/>
    <col min="14" max="16384" width="9.33203125" style="1"/>
  </cols>
  <sheetData>
    <row r="1" spans="1:18" ht="19.2" customHeight="1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8" ht="19.2" customHeight="1" x14ac:dyDescent="0.25">
      <c r="A2" s="152" t="s">
        <v>68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8" ht="19.2" customHeight="1" x14ac:dyDescent="0.25">
      <c r="A3" s="152" t="s">
        <v>11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8" ht="19.2" customHeight="1" x14ac:dyDescent="0.25">
      <c r="A4" s="152" t="s">
        <v>69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8" x14ac:dyDescent="0.3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P5" s="29"/>
    </row>
    <row r="6" spans="1:18" s="2" customFormat="1" ht="28.8" x14ac:dyDescent="0.3">
      <c r="A6" s="154" t="s">
        <v>48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R6" s="29"/>
    </row>
    <row r="7" spans="1:18" s="2" customFormat="1" ht="18" customHeight="1" x14ac:dyDescent="0.25">
      <c r="A7" s="155" t="s">
        <v>18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8" s="2" customFormat="1" ht="4.5" customHeight="1" thickBot="1" x14ac:dyDescent="0.3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8" ht="19.5" customHeight="1" thickTop="1" x14ac:dyDescent="0.25">
      <c r="A9" s="157" t="s">
        <v>23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/>
    </row>
    <row r="10" spans="1:18" ht="18" customHeight="1" x14ac:dyDescent="0.25">
      <c r="A10" s="160" t="s">
        <v>56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2"/>
    </row>
    <row r="11" spans="1:18" ht="19.5" customHeight="1" x14ac:dyDescent="0.25">
      <c r="A11" s="160" t="s">
        <v>72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2"/>
    </row>
    <row r="12" spans="1:18" ht="5.25" customHeight="1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</row>
    <row r="13" spans="1:18" ht="14.4" x14ac:dyDescent="0.3">
      <c r="A13" s="51" t="s">
        <v>70</v>
      </c>
      <c r="B13" s="25"/>
      <c r="C13" s="25"/>
      <c r="D13" s="13"/>
      <c r="E13" s="86"/>
      <c r="F13" s="5"/>
      <c r="G13" s="5"/>
      <c r="H13" s="38" t="s">
        <v>57</v>
      </c>
      <c r="I13" s="5"/>
      <c r="J13" s="5"/>
      <c r="K13" s="52"/>
      <c r="L13" s="38"/>
      <c r="M13" s="84" t="s">
        <v>59</v>
      </c>
    </row>
    <row r="14" spans="1:18" ht="14.4" x14ac:dyDescent="0.25">
      <c r="A14" s="74" t="s">
        <v>71</v>
      </c>
      <c r="B14" s="17"/>
      <c r="C14" s="17"/>
      <c r="D14" s="14"/>
      <c r="E14" s="75"/>
      <c r="F14" s="6"/>
      <c r="G14" s="6"/>
      <c r="H14" s="87" t="s">
        <v>58</v>
      </c>
      <c r="I14" s="6"/>
      <c r="J14" s="6"/>
      <c r="K14" s="53"/>
      <c r="L14" s="87"/>
      <c r="M14" s="88" t="s">
        <v>73</v>
      </c>
    </row>
    <row r="15" spans="1:18" ht="14.4" x14ac:dyDescent="0.25">
      <c r="A15" s="163" t="s">
        <v>10</v>
      </c>
      <c r="B15" s="147"/>
      <c r="C15" s="147"/>
      <c r="D15" s="147"/>
      <c r="E15" s="147"/>
      <c r="F15" s="147"/>
      <c r="G15" s="147"/>
      <c r="H15" s="164"/>
      <c r="I15" s="146" t="s">
        <v>1</v>
      </c>
      <c r="J15" s="147"/>
      <c r="K15" s="147"/>
      <c r="L15" s="147"/>
      <c r="M15" s="148"/>
    </row>
    <row r="16" spans="1:18" ht="14.4" x14ac:dyDescent="0.25">
      <c r="A16" s="22" t="s">
        <v>19</v>
      </c>
      <c r="B16" s="18"/>
      <c r="C16" s="18"/>
      <c r="D16" s="16"/>
      <c r="E16" s="10"/>
      <c r="F16" s="11"/>
      <c r="G16" s="10"/>
      <c r="H16" s="12"/>
      <c r="I16" s="44" t="s">
        <v>43</v>
      </c>
      <c r="J16" s="7"/>
      <c r="K16" s="54"/>
      <c r="L16" s="7"/>
      <c r="M16" s="23"/>
    </row>
    <row r="17" spans="1:13" ht="14.4" x14ac:dyDescent="0.25">
      <c r="A17" s="22" t="s">
        <v>20</v>
      </c>
      <c r="B17" s="18"/>
      <c r="C17" s="18"/>
      <c r="D17" s="16"/>
      <c r="E17" s="9"/>
      <c r="F17" s="11"/>
      <c r="G17" s="10"/>
      <c r="H17" s="12" t="s">
        <v>75</v>
      </c>
      <c r="I17" s="44" t="s">
        <v>44</v>
      </c>
      <c r="J17" s="7"/>
      <c r="K17" s="54"/>
      <c r="L17" s="7"/>
      <c r="M17" s="43"/>
    </row>
    <row r="18" spans="1:13" ht="14.4" x14ac:dyDescent="0.25">
      <c r="A18" s="22" t="s">
        <v>21</v>
      </c>
      <c r="B18" s="18"/>
      <c r="C18" s="18"/>
      <c r="D18" s="16"/>
      <c r="E18" s="9"/>
      <c r="F18" s="11"/>
      <c r="G18" s="10"/>
      <c r="H18" s="12" t="s">
        <v>76</v>
      </c>
      <c r="I18" s="44" t="s">
        <v>45</v>
      </c>
      <c r="J18" s="7"/>
      <c r="K18" s="54"/>
      <c r="L18" s="7"/>
      <c r="M18" s="43"/>
    </row>
    <row r="19" spans="1:13" ht="16.2" thickBot="1" x14ac:dyDescent="0.3">
      <c r="A19" s="22" t="s">
        <v>17</v>
      </c>
      <c r="B19" s="19"/>
      <c r="C19" s="19"/>
      <c r="D19" s="24"/>
      <c r="E19" s="8"/>
      <c r="F19" s="8"/>
      <c r="G19" s="8"/>
      <c r="H19" s="12" t="s">
        <v>77</v>
      </c>
      <c r="I19" s="44" t="s">
        <v>60</v>
      </c>
      <c r="J19" s="7"/>
      <c r="K19" s="54"/>
      <c r="L19" s="72">
        <v>484</v>
      </c>
      <c r="M19" s="23" t="s">
        <v>74</v>
      </c>
    </row>
    <row r="20" spans="1:13" ht="9.75" customHeight="1" thickTop="1" thickBot="1" x14ac:dyDescent="0.3">
      <c r="A20" s="31"/>
      <c r="B20" s="27"/>
      <c r="C20" s="27"/>
      <c r="D20" s="28"/>
      <c r="E20" s="26"/>
      <c r="F20" s="26"/>
      <c r="G20" s="26"/>
      <c r="H20" s="26"/>
      <c r="I20" s="26"/>
      <c r="J20" s="26"/>
      <c r="K20" s="55"/>
      <c r="L20" s="26"/>
      <c r="M20" s="32"/>
    </row>
    <row r="21" spans="1:13" s="3" customFormat="1" ht="21" customHeight="1" thickTop="1" x14ac:dyDescent="0.25">
      <c r="A21" s="142" t="s">
        <v>7</v>
      </c>
      <c r="B21" s="126" t="s">
        <v>14</v>
      </c>
      <c r="C21" s="126" t="s">
        <v>42</v>
      </c>
      <c r="D21" s="144" t="s">
        <v>12</v>
      </c>
      <c r="E21" s="126" t="s">
        <v>2</v>
      </c>
      <c r="F21" s="126" t="s">
        <v>41</v>
      </c>
      <c r="G21" s="126" t="s">
        <v>9</v>
      </c>
      <c r="H21" s="126" t="s">
        <v>15</v>
      </c>
      <c r="I21" s="126" t="s">
        <v>8</v>
      </c>
      <c r="J21" s="126" t="s">
        <v>27</v>
      </c>
      <c r="K21" s="130" t="s">
        <v>24</v>
      </c>
      <c r="L21" s="132" t="s">
        <v>26</v>
      </c>
      <c r="M21" s="134" t="s">
        <v>16</v>
      </c>
    </row>
    <row r="22" spans="1:13" s="3" customFormat="1" ht="13.5" customHeight="1" x14ac:dyDescent="0.25">
      <c r="A22" s="143"/>
      <c r="B22" s="127"/>
      <c r="C22" s="127"/>
      <c r="D22" s="145"/>
      <c r="E22" s="127"/>
      <c r="F22" s="127"/>
      <c r="G22" s="127"/>
      <c r="H22" s="127"/>
      <c r="I22" s="127"/>
      <c r="J22" s="127"/>
      <c r="K22" s="131"/>
      <c r="L22" s="133"/>
      <c r="M22" s="135"/>
    </row>
    <row r="23" spans="1:13" s="4" customFormat="1" ht="26.25" customHeight="1" x14ac:dyDescent="0.25">
      <c r="A23" s="93">
        <v>1</v>
      </c>
      <c r="B23" s="39">
        <v>38</v>
      </c>
      <c r="C23" s="39">
        <v>10015848063</v>
      </c>
      <c r="D23" s="34"/>
      <c r="E23" s="40" t="s">
        <v>78</v>
      </c>
      <c r="F23" s="103">
        <v>36268</v>
      </c>
      <c r="G23" s="81" t="s">
        <v>25</v>
      </c>
      <c r="H23" s="101" t="s">
        <v>79</v>
      </c>
      <c r="I23" s="73">
        <v>0.55799799999999999</v>
      </c>
      <c r="J23" s="73"/>
      <c r="K23" s="56">
        <f t="shared" ref="K23:K42" si="0">$L$19/((I23*24))</f>
        <v>36.14110922739269</v>
      </c>
      <c r="L23" s="33" t="s">
        <v>25</v>
      </c>
      <c r="M23" s="37"/>
    </row>
    <row r="24" spans="1:13" s="4" customFormat="1" ht="26.25" customHeight="1" x14ac:dyDescent="0.25">
      <c r="A24" s="35">
        <v>2</v>
      </c>
      <c r="B24" s="39">
        <v>37</v>
      </c>
      <c r="C24" s="39">
        <v>10053688268</v>
      </c>
      <c r="D24" s="34"/>
      <c r="E24" s="40" t="s">
        <v>80</v>
      </c>
      <c r="F24" s="103">
        <v>37973</v>
      </c>
      <c r="G24" s="81" t="s">
        <v>38</v>
      </c>
      <c r="H24" s="101" t="s">
        <v>79</v>
      </c>
      <c r="I24" s="73">
        <v>0.55881899999999995</v>
      </c>
      <c r="J24" s="73">
        <f t="shared" ref="J24:J42" si="1">I24-$I$23</f>
        <v>8.2099999999996065E-4</v>
      </c>
      <c r="K24" s="56">
        <f t="shared" si="0"/>
        <v>36.08801180107811</v>
      </c>
      <c r="L24" s="33" t="s">
        <v>38</v>
      </c>
      <c r="M24" s="37"/>
    </row>
    <row r="25" spans="1:13" s="4" customFormat="1" ht="26.25" customHeight="1" x14ac:dyDescent="0.25">
      <c r="A25" s="35">
        <v>3</v>
      </c>
      <c r="B25" s="36">
        <v>5</v>
      </c>
      <c r="C25" s="39">
        <v>10058295869</v>
      </c>
      <c r="D25" s="34"/>
      <c r="E25" s="40" t="s">
        <v>81</v>
      </c>
      <c r="F25" s="103">
        <v>36311</v>
      </c>
      <c r="G25" s="81" t="s">
        <v>25</v>
      </c>
      <c r="H25" s="101" t="s">
        <v>64</v>
      </c>
      <c r="I25" s="73">
        <v>0.55902799999999997</v>
      </c>
      <c r="J25" s="73">
        <f t="shared" si="1"/>
        <v>1.0299999999999754E-3</v>
      </c>
      <c r="K25" s="56">
        <f t="shared" si="0"/>
        <v>36.074519821308897</v>
      </c>
      <c r="L25" s="33" t="s">
        <v>38</v>
      </c>
      <c r="M25" s="89"/>
    </row>
    <row r="26" spans="1:13" s="4" customFormat="1" ht="26.25" customHeight="1" x14ac:dyDescent="0.25">
      <c r="A26" s="35">
        <v>4</v>
      </c>
      <c r="B26" s="36">
        <v>42</v>
      </c>
      <c r="C26" s="39">
        <v>10014927270</v>
      </c>
      <c r="D26" s="34"/>
      <c r="E26" s="40" t="s">
        <v>82</v>
      </c>
      <c r="F26" s="103">
        <v>35369</v>
      </c>
      <c r="G26" s="81" t="s">
        <v>25</v>
      </c>
      <c r="H26" s="101" t="s">
        <v>83</v>
      </c>
      <c r="I26" s="73">
        <v>0.56037000000000003</v>
      </c>
      <c r="J26" s="73">
        <f t="shared" si="1"/>
        <v>2.3720000000000407E-3</v>
      </c>
      <c r="K26" s="56">
        <f t="shared" si="0"/>
        <v>35.988126892350884</v>
      </c>
      <c r="L26" s="33" t="s">
        <v>38</v>
      </c>
      <c r="M26" s="37"/>
    </row>
    <row r="27" spans="1:13" s="4" customFormat="1" ht="26.25" customHeight="1" x14ac:dyDescent="0.25">
      <c r="A27" s="35">
        <v>5</v>
      </c>
      <c r="B27" s="36">
        <v>26</v>
      </c>
      <c r="C27" s="39">
        <v>10002652528</v>
      </c>
      <c r="D27" s="34"/>
      <c r="E27" s="40" t="s">
        <v>84</v>
      </c>
      <c r="F27" s="103">
        <v>30135</v>
      </c>
      <c r="G27" s="81" t="s">
        <v>22</v>
      </c>
      <c r="H27" s="101" t="s">
        <v>85</v>
      </c>
      <c r="I27" s="73">
        <v>0.56627300000000003</v>
      </c>
      <c r="J27" s="73">
        <f t="shared" si="1"/>
        <v>8.2750000000000323E-3</v>
      </c>
      <c r="K27" s="56">
        <f t="shared" si="0"/>
        <v>35.612975837920345</v>
      </c>
      <c r="L27" s="33" t="s">
        <v>38</v>
      </c>
      <c r="M27" s="37"/>
    </row>
    <row r="28" spans="1:13" s="4" customFormat="1" ht="26.25" customHeight="1" x14ac:dyDescent="0.25">
      <c r="A28" s="35">
        <v>6</v>
      </c>
      <c r="B28" s="36">
        <v>24</v>
      </c>
      <c r="C28" s="39">
        <v>10014388417</v>
      </c>
      <c r="D28" s="34"/>
      <c r="E28" s="40" t="s">
        <v>86</v>
      </c>
      <c r="F28" s="103">
        <v>35755</v>
      </c>
      <c r="G28" s="81" t="s">
        <v>25</v>
      </c>
      <c r="H28" s="101" t="s">
        <v>87</v>
      </c>
      <c r="I28" s="73">
        <v>0.56634300000000004</v>
      </c>
      <c r="J28" s="73">
        <f t="shared" si="1"/>
        <v>8.3450000000000468E-3</v>
      </c>
      <c r="K28" s="56">
        <f t="shared" si="0"/>
        <v>35.608574073779785</v>
      </c>
      <c r="L28" s="33" t="s">
        <v>38</v>
      </c>
      <c r="M28" s="37"/>
    </row>
    <row r="29" spans="1:13" s="4" customFormat="1" ht="26.25" customHeight="1" x14ac:dyDescent="0.25">
      <c r="A29" s="35">
        <v>7</v>
      </c>
      <c r="B29" s="36">
        <v>36</v>
      </c>
      <c r="C29" s="39">
        <v>10036058217</v>
      </c>
      <c r="D29" s="34"/>
      <c r="E29" s="40" t="s">
        <v>88</v>
      </c>
      <c r="F29" s="103">
        <v>37200</v>
      </c>
      <c r="G29" s="81" t="s">
        <v>25</v>
      </c>
      <c r="H29" s="101" t="s">
        <v>79</v>
      </c>
      <c r="I29" s="73">
        <v>0.56662000000000001</v>
      </c>
      <c r="J29" s="73">
        <f t="shared" si="1"/>
        <v>8.6220000000000185E-3</v>
      </c>
      <c r="K29" s="56">
        <f t="shared" si="0"/>
        <v>35.59116633134493</v>
      </c>
      <c r="L29" s="33" t="s">
        <v>38</v>
      </c>
      <c r="M29" s="37"/>
    </row>
    <row r="30" spans="1:13" s="4" customFormat="1" ht="26.25" customHeight="1" x14ac:dyDescent="0.25">
      <c r="A30" s="35">
        <v>8</v>
      </c>
      <c r="B30" s="36">
        <v>6</v>
      </c>
      <c r="C30" s="39">
        <v>10036028410</v>
      </c>
      <c r="D30" s="34"/>
      <c r="E30" s="40" t="s">
        <v>89</v>
      </c>
      <c r="F30" s="103">
        <v>37061</v>
      </c>
      <c r="G30" s="81" t="s">
        <v>25</v>
      </c>
      <c r="H30" s="101" t="s">
        <v>64</v>
      </c>
      <c r="I30" s="73">
        <v>0.57138900000000004</v>
      </c>
      <c r="J30" s="73">
        <f t="shared" si="1"/>
        <v>1.3391000000000042E-2</v>
      </c>
      <c r="K30" s="56">
        <f t="shared" si="0"/>
        <v>35.294110783838441</v>
      </c>
      <c r="L30" s="33" t="s">
        <v>38</v>
      </c>
      <c r="M30" s="37"/>
    </row>
    <row r="31" spans="1:13" s="4" customFormat="1" ht="26.25" customHeight="1" x14ac:dyDescent="0.25">
      <c r="A31" s="35">
        <v>9</v>
      </c>
      <c r="B31" s="36">
        <v>31</v>
      </c>
      <c r="C31" s="39">
        <v>10034920182</v>
      </c>
      <c r="D31" s="34"/>
      <c r="E31" s="40" t="s">
        <v>90</v>
      </c>
      <c r="F31" s="103">
        <v>36588</v>
      </c>
      <c r="G31" s="81" t="s">
        <v>38</v>
      </c>
      <c r="H31" s="101" t="s">
        <v>55</v>
      </c>
      <c r="I31" s="73">
        <v>0.57221100000000003</v>
      </c>
      <c r="J31" s="73">
        <f t="shared" si="1"/>
        <v>1.4213000000000031E-2</v>
      </c>
      <c r="K31" s="56">
        <f t="shared" si="0"/>
        <v>35.243409628033483</v>
      </c>
      <c r="L31" s="33" t="s">
        <v>38</v>
      </c>
      <c r="M31" s="37"/>
    </row>
    <row r="32" spans="1:13" s="4" customFormat="1" ht="26.25" customHeight="1" x14ac:dyDescent="0.25">
      <c r="A32" s="35">
        <v>10</v>
      </c>
      <c r="B32" s="36">
        <v>54</v>
      </c>
      <c r="C32" s="39">
        <v>10010085960</v>
      </c>
      <c r="D32" s="34"/>
      <c r="E32" s="40" t="s">
        <v>91</v>
      </c>
      <c r="F32" s="103">
        <v>34246</v>
      </c>
      <c r="G32" s="81" t="s">
        <v>25</v>
      </c>
      <c r="H32" s="101" t="s">
        <v>92</v>
      </c>
      <c r="I32" s="73">
        <v>0.57319399999999998</v>
      </c>
      <c r="J32" s="73">
        <f t="shared" si="1"/>
        <v>1.5195999999999987E-2</v>
      </c>
      <c r="K32" s="56">
        <f t="shared" si="0"/>
        <v>35.182968884298624</v>
      </c>
      <c r="L32" s="33" t="s">
        <v>38</v>
      </c>
      <c r="M32" s="37"/>
    </row>
    <row r="33" spans="1:13" s="4" customFormat="1" ht="26.25" customHeight="1" x14ac:dyDescent="0.25">
      <c r="A33" s="35">
        <v>11</v>
      </c>
      <c r="B33" s="36">
        <v>65</v>
      </c>
      <c r="C33" s="39">
        <v>10055096081</v>
      </c>
      <c r="D33" s="34"/>
      <c r="E33" s="40" t="s">
        <v>93</v>
      </c>
      <c r="F33" s="103">
        <v>38163</v>
      </c>
      <c r="G33" s="81" t="s">
        <v>38</v>
      </c>
      <c r="H33" s="101" t="s">
        <v>62</v>
      </c>
      <c r="I33" s="73">
        <v>0.573681</v>
      </c>
      <c r="J33" s="73">
        <f t="shared" si="1"/>
        <v>1.5683000000000002E-2</v>
      </c>
      <c r="K33" s="56">
        <f t="shared" si="0"/>
        <v>35.153101927145343</v>
      </c>
      <c r="L33" s="33" t="s">
        <v>38</v>
      </c>
      <c r="M33" s="92"/>
    </row>
    <row r="34" spans="1:13" s="4" customFormat="1" ht="26.25" customHeight="1" x14ac:dyDescent="0.25">
      <c r="A34" s="35">
        <v>12</v>
      </c>
      <c r="B34" s="36">
        <v>7</v>
      </c>
      <c r="C34" s="39">
        <v>10057706896</v>
      </c>
      <c r="D34" s="34"/>
      <c r="E34" s="40" t="s">
        <v>94</v>
      </c>
      <c r="F34" s="103">
        <v>37492</v>
      </c>
      <c r="G34" s="81" t="s">
        <v>25</v>
      </c>
      <c r="H34" s="101" t="s">
        <v>64</v>
      </c>
      <c r="I34" s="73">
        <v>0.57515000000000005</v>
      </c>
      <c r="J34" s="73">
        <f t="shared" si="1"/>
        <v>1.7152000000000056E-2</v>
      </c>
      <c r="K34" s="56">
        <f t="shared" si="0"/>
        <v>35.063316815903093</v>
      </c>
      <c r="L34" s="33" t="s">
        <v>38</v>
      </c>
      <c r="M34" s="89"/>
    </row>
    <row r="35" spans="1:13" s="4" customFormat="1" ht="26.25" customHeight="1" x14ac:dyDescent="0.25">
      <c r="A35" s="35">
        <v>13</v>
      </c>
      <c r="B35" s="36">
        <v>8</v>
      </c>
      <c r="C35" s="39">
        <v>10036048517</v>
      </c>
      <c r="D35" s="34"/>
      <c r="E35" s="40" t="s">
        <v>95</v>
      </c>
      <c r="F35" s="103">
        <v>37682</v>
      </c>
      <c r="G35" s="81" t="s">
        <v>25</v>
      </c>
      <c r="H35" s="101" t="s">
        <v>64</v>
      </c>
      <c r="I35" s="73">
        <v>0.57609999999999995</v>
      </c>
      <c r="J35" s="73">
        <f t="shared" si="1"/>
        <v>1.8101999999999951E-2</v>
      </c>
      <c r="K35" s="56">
        <f t="shared" si="0"/>
        <v>35.005496730891629</v>
      </c>
      <c r="L35" s="33"/>
      <c r="M35" s="37"/>
    </row>
    <row r="36" spans="1:13" s="4" customFormat="1" ht="26.25" customHeight="1" x14ac:dyDescent="0.25">
      <c r="A36" s="35">
        <v>14</v>
      </c>
      <c r="B36" s="36">
        <v>39</v>
      </c>
      <c r="C36" s="39">
        <v>10054315334</v>
      </c>
      <c r="D36" s="34"/>
      <c r="E36" s="40" t="s">
        <v>96</v>
      </c>
      <c r="F36" s="103">
        <v>38106</v>
      </c>
      <c r="G36" s="81" t="s">
        <v>38</v>
      </c>
      <c r="H36" s="101" t="s">
        <v>79</v>
      </c>
      <c r="I36" s="73">
        <v>0.57625000000000004</v>
      </c>
      <c r="J36" s="73">
        <f t="shared" si="1"/>
        <v>1.8252000000000046E-2</v>
      </c>
      <c r="K36" s="56">
        <f t="shared" si="0"/>
        <v>34.996384671005053</v>
      </c>
      <c r="L36" s="33"/>
      <c r="M36" s="92"/>
    </row>
    <row r="37" spans="1:13" s="4" customFormat="1" ht="26.25" customHeight="1" x14ac:dyDescent="0.25">
      <c r="A37" s="35">
        <v>15</v>
      </c>
      <c r="B37" s="36">
        <v>9</v>
      </c>
      <c r="C37" s="39">
        <v>10080256265</v>
      </c>
      <c r="D37" s="34"/>
      <c r="E37" s="40" t="s">
        <v>97</v>
      </c>
      <c r="F37" s="103">
        <v>37809</v>
      </c>
      <c r="G37" s="81" t="s">
        <v>38</v>
      </c>
      <c r="H37" s="101" t="s">
        <v>64</v>
      </c>
      <c r="I37" s="73">
        <v>0.57642400000000005</v>
      </c>
      <c r="J37" s="73">
        <f t="shared" si="1"/>
        <v>1.8426000000000053E-2</v>
      </c>
      <c r="K37" s="56">
        <f t="shared" si="0"/>
        <v>34.985820622782299</v>
      </c>
      <c r="L37" s="33"/>
      <c r="M37" s="37"/>
    </row>
    <row r="38" spans="1:13" s="4" customFormat="1" ht="26.25" customHeight="1" x14ac:dyDescent="0.25">
      <c r="A38" s="35">
        <v>16</v>
      </c>
      <c r="B38" s="36">
        <v>53</v>
      </c>
      <c r="C38" s="39">
        <v>10036028107</v>
      </c>
      <c r="D38" s="34"/>
      <c r="E38" s="40" t="s">
        <v>98</v>
      </c>
      <c r="F38" s="103">
        <v>38277</v>
      </c>
      <c r="G38" s="81" t="s">
        <v>25</v>
      </c>
      <c r="H38" s="101" t="s">
        <v>213</v>
      </c>
      <c r="I38" s="73">
        <v>0.57723400000000002</v>
      </c>
      <c r="J38" s="73">
        <f t="shared" si="1"/>
        <v>1.9236000000000031E-2</v>
      </c>
      <c r="K38" s="56">
        <f t="shared" si="0"/>
        <v>34.936726988823708</v>
      </c>
      <c r="L38" s="33"/>
      <c r="M38" s="37"/>
    </row>
    <row r="39" spans="1:13" s="4" customFormat="1" ht="26.25" customHeight="1" x14ac:dyDescent="0.25">
      <c r="A39" s="35">
        <v>17</v>
      </c>
      <c r="B39" s="36">
        <v>64</v>
      </c>
      <c r="C39" s="39">
        <v>10077305142</v>
      </c>
      <c r="D39" s="34"/>
      <c r="E39" s="40" t="s">
        <v>99</v>
      </c>
      <c r="F39" s="103">
        <v>37921</v>
      </c>
      <c r="G39" s="81" t="s">
        <v>38</v>
      </c>
      <c r="H39" s="101" t="s">
        <v>62</v>
      </c>
      <c r="I39" s="73">
        <v>0.57983799999999996</v>
      </c>
      <c r="J39" s="73">
        <f t="shared" si="1"/>
        <v>2.1839999999999971E-2</v>
      </c>
      <c r="K39" s="56">
        <f t="shared" si="0"/>
        <v>34.779829308645979</v>
      </c>
      <c r="L39" s="33"/>
      <c r="M39" s="89"/>
    </row>
    <row r="40" spans="1:13" s="4" customFormat="1" ht="26.25" customHeight="1" x14ac:dyDescent="0.25">
      <c r="A40" s="35">
        <v>18</v>
      </c>
      <c r="B40" s="36">
        <v>55</v>
      </c>
      <c r="C40" s="39">
        <v>10010193367</v>
      </c>
      <c r="D40" s="34"/>
      <c r="E40" s="40" t="s">
        <v>100</v>
      </c>
      <c r="F40" s="103">
        <v>36098</v>
      </c>
      <c r="G40" s="81" t="s">
        <v>25</v>
      </c>
      <c r="H40" s="101" t="s">
        <v>92</v>
      </c>
      <c r="I40" s="73">
        <v>0.57987299999999997</v>
      </c>
      <c r="J40" s="73">
        <f t="shared" si="1"/>
        <v>2.1874999999999978E-2</v>
      </c>
      <c r="K40" s="56">
        <f t="shared" si="0"/>
        <v>34.777730066181164</v>
      </c>
      <c r="L40" s="33"/>
      <c r="M40" s="37"/>
    </row>
    <row r="41" spans="1:13" s="4" customFormat="1" ht="26.25" customHeight="1" x14ac:dyDescent="0.25">
      <c r="A41" s="35">
        <v>19</v>
      </c>
      <c r="B41" s="36">
        <v>20</v>
      </c>
      <c r="C41" s="39">
        <v>10036044978</v>
      </c>
      <c r="D41" s="34"/>
      <c r="E41" s="40" t="s">
        <v>101</v>
      </c>
      <c r="F41" s="103">
        <v>37133</v>
      </c>
      <c r="G41" s="81" t="s">
        <v>25</v>
      </c>
      <c r="H41" s="101" t="s">
        <v>87</v>
      </c>
      <c r="I41" s="73">
        <v>0.58074099999999995</v>
      </c>
      <c r="J41" s="73">
        <f t="shared" si="1"/>
        <v>2.2742999999999958E-2</v>
      </c>
      <c r="K41" s="56">
        <f t="shared" si="0"/>
        <v>34.725749803555573</v>
      </c>
      <c r="L41" s="33"/>
      <c r="M41" s="37"/>
    </row>
    <row r="42" spans="1:13" s="4" customFormat="1" ht="26.25" customHeight="1" x14ac:dyDescent="0.25">
      <c r="A42" s="35">
        <v>20</v>
      </c>
      <c r="B42" s="36">
        <v>49</v>
      </c>
      <c r="C42" s="39">
        <v>10111413978</v>
      </c>
      <c r="D42" s="34"/>
      <c r="E42" s="40" t="s">
        <v>102</v>
      </c>
      <c r="F42" s="103">
        <v>37957</v>
      </c>
      <c r="G42" s="81" t="s">
        <v>38</v>
      </c>
      <c r="H42" s="101" t="s">
        <v>53</v>
      </c>
      <c r="I42" s="73">
        <v>0.58104199999999995</v>
      </c>
      <c r="J42" s="73">
        <f t="shared" si="1"/>
        <v>2.3043999999999953E-2</v>
      </c>
      <c r="K42" s="56">
        <f t="shared" si="0"/>
        <v>34.707760655282527</v>
      </c>
      <c r="L42" s="33"/>
      <c r="M42" s="37"/>
    </row>
    <row r="43" spans="1:13" s="4" customFormat="1" ht="26.25" customHeight="1" x14ac:dyDescent="0.25">
      <c r="A43" s="35">
        <v>21</v>
      </c>
      <c r="B43" s="36">
        <v>4</v>
      </c>
      <c r="C43" s="39">
        <v>10009658352</v>
      </c>
      <c r="D43" s="34"/>
      <c r="E43" s="40" t="s">
        <v>103</v>
      </c>
      <c r="F43" s="103">
        <v>35607</v>
      </c>
      <c r="G43" s="81" t="s">
        <v>25</v>
      </c>
      <c r="H43" s="101" t="s">
        <v>64</v>
      </c>
      <c r="I43" s="73">
        <v>0.58197900000000002</v>
      </c>
      <c r="J43" s="73">
        <f t="shared" ref="J43:J70" si="2">I43-$I$23</f>
        <v>2.398100000000003E-2</v>
      </c>
      <c r="K43" s="56">
        <f t="shared" ref="K43:K70" si="3">$L$19/((I43*24))</f>
        <v>34.651880337033923</v>
      </c>
      <c r="L43" s="33"/>
      <c r="M43" s="37"/>
    </row>
    <row r="44" spans="1:13" s="4" customFormat="1" ht="26.25" customHeight="1" x14ac:dyDescent="0.25">
      <c r="A44" s="35">
        <v>22</v>
      </c>
      <c r="B44" s="36">
        <v>12</v>
      </c>
      <c r="C44" s="39">
        <v>10083910438</v>
      </c>
      <c r="D44" s="34"/>
      <c r="E44" s="40" t="s">
        <v>104</v>
      </c>
      <c r="F44" s="103">
        <v>38080</v>
      </c>
      <c r="G44" s="81" t="s">
        <v>38</v>
      </c>
      <c r="H44" s="101" t="s">
        <v>64</v>
      </c>
      <c r="I44" s="73">
        <v>0.58288200000000001</v>
      </c>
      <c r="J44" s="73">
        <f t="shared" si="2"/>
        <v>2.4884000000000017E-2</v>
      </c>
      <c r="K44" s="56">
        <f t="shared" si="3"/>
        <v>34.598197691242255</v>
      </c>
      <c r="L44" s="33"/>
      <c r="M44" s="37"/>
    </row>
    <row r="45" spans="1:13" s="4" customFormat="1" ht="26.25" customHeight="1" x14ac:dyDescent="0.25">
      <c r="A45" s="35">
        <v>23</v>
      </c>
      <c r="B45" s="36">
        <v>34</v>
      </c>
      <c r="C45" s="39">
        <v>10091152904</v>
      </c>
      <c r="D45" s="34"/>
      <c r="E45" s="40" t="s">
        <v>105</v>
      </c>
      <c r="F45" s="103">
        <v>38057</v>
      </c>
      <c r="G45" s="81" t="s">
        <v>38</v>
      </c>
      <c r="H45" s="101" t="s">
        <v>52</v>
      </c>
      <c r="I45" s="73">
        <v>0.58321800000000001</v>
      </c>
      <c r="J45" s="73">
        <f t="shared" si="2"/>
        <v>2.522000000000002E-2</v>
      </c>
      <c r="K45" s="56">
        <f t="shared" si="3"/>
        <v>34.578265188431537</v>
      </c>
      <c r="L45" s="33"/>
      <c r="M45" s="37"/>
    </row>
    <row r="46" spans="1:13" s="4" customFormat="1" ht="26.25" customHeight="1" x14ac:dyDescent="0.25">
      <c r="A46" s="35">
        <v>24</v>
      </c>
      <c r="B46" s="36">
        <v>47</v>
      </c>
      <c r="C46" s="39">
        <v>10036049527</v>
      </c>
      <c r="D46" s="34"/>
      <c r="E46" s="40" t="s">
        <v>106</v>
      </c>
      <c r="F46" s="103">
        <v>37399</v>
      </c>
      <c r="G46" s="81" t="s">
        <v>38</v>
      </c>
      <c r="H46" s="101" t="s">
        <v>53</v>
      </c>
      <c r="I46" s="73">
        <v>0.58401599999999998</v>
      </c>
      <c r="J46" s="73">
        <f t="shared" si="2"/>
        <v>2.6017999999999986E-2</v>
      </c>
      <c r="K46" s="56">
        <f t="shared" si="3"/>
        <v>34.531017415047991</v>
      </c>
      <c r="L46" s="33"/>
      <c r="M46" s="37"/>
    </row>
    <row r="47" spans="1:13" s="4" customFormat="1" ht="26.25" customHeight="1" x14ac:dyDescent="0.25">
      <c r="A47" s="35">
        <v>25</v>
      </c>
      <c r="B47" s="36">
        <v>56</v>
      </c>
      <c r="C47" s="39">
        <v>10034993035</v>
      </c>
      <c r="D47" s="34"/>
      <c r="E47" s="40" t="s">
        <v>107</v>
      </c>
      <c r="F47" s="103">
        <v>36398</v>
      </c>
      <c r="G47" s="81" t="s">
        <v>25</v>
      </c>
      <c r="H47" s="101" t="s">
        <v>92</v>
      </c>
      <c r="I47" s="73">
        <v>0.58422499999999999</v>
      </c>
      <c r="J47" s="73">
        <f t="shared" si="2"/>
        <v>2.6227E-2</v>
      </c>
      <c r="K47" s="56">
        <f t="shared" si="3"/>
        <v>34.518664327385281</v>
      </c>
      <c r="L47" s="33"/>
      <c r="M47" s="37"/>
    </row>
    <row r="48" spans="1:13" s="4" customFormat="1" ht="26.25" customHeight="1" x14ac:dyDescent="0.25">
      <c r="A48" s="35">
        <v>26</v>
      </c>
      <c r="B48" s="36">
        <v>22</v>
      </c>
      <c r="C48" s="39">
        <v>10036028814</v>
      </c>
      <c r="D48" s="34"/>
      <c r="E48" s="40" t="s">
        <v>108</v>
      </c>
      <c r="F48" s="103">
        <v>37489</v>
      </c>
      <c r="G48" s="81" t="s">
        <v>25</v>
      </c>
      <c r="H48" s="101" t="s">
        <v>87</v>
      </c>
      <c r="I48" s="73">
        <v>0.58454899999999999</v>
      </c>
      <c r="J48" s="73">
        <f t="shared" si="2"/>
        <v>2.6550999999999991E-2</v>
      </c>
      <c r="K48" s="56">
        <f t="shared" si="3"/>
        <v>34.499531547683198</v>
      </c>
      <c r="L48" s="33"/>
      <c r="M48" s="37"/>
    </row>
    <row r="49" spans="1:13" s="4" customFormat="1" ht="26.25" customHeight="1" x14ac:dyDescent="0.25">
      <c r="A49" s="35">
        <v>27</v>
      </c>
      <c r="B49" s="36">
        <v>29</v>
      </c>
      <c r="C49" s="39">
        <v>10078944947</v>
      </c>
      <c r="D49" s="34"/>
      <c r="E49" s="40" t="s">
        <v>109</v>
      </c>
      <c r="F49" s="103">
        <v>38180</v>
      </c>
      <c r="G49" s="81" t="s">
        <v>38</v>
      </c>
      <c r="H49" s="101" t="s">
        <v>61</v>
      </c>
      <c r="I49" s="73">
        <v>0.58562499999999995</v>
      </c>
      <c r="J49" s="73">
        <f t="shared" si="2"/>
        <v>2.7626999999999957E-2</v>
      </c>
      <c r="K49" s="56">
        <f t="shared" si="3"/>
        <v>34.436143721095696</v>
      </c>
      <c r="L49" s="33"/>
      <c r="M49" s="37"/>
    </row>
    <row r="50" spans="1:13" s="4" customFormat="1" ht="26.25" customHeight="1" x14ac:dyDescent="0.25">
      <c r="A50" s="35">
        <v>28</v>
      </c>
      <c r="B50" s="36">
        <v>1</v>
      </c>
      <c r="C50" s="39">
        <v>10034920687</v>
      </c>
      <c r="D50" s="34"/>
      <c r="E50" s="40" t="s">
        <v>110</v>
      </c>
      <c r="F50" s="103">
        <v>35266</v>
      </c>
      <c r="G50" s="81" t="s">
        <v>25</v>
      </c>
      <c r="H50" s="101" t="s">
        <v>64</v>
      </c>
      <c r="I50" s="73">
        <v>0.58592599999999995</v>
      </c>
      <c r="J50" s="73">
        <f t="shared" si="2"/>
        <v>2.7927999999999953E-2</v>
      </c>
      <c r="K50" s="56">
        <f t="shared" si="3"/>
        <v>34.418453297287826</v>
      </c>
      <c r="L50" s="33"/>
      <c r="M50" s="37"/>
    </row>
    <row r="51" spans="1:13" s="4" customFormat="1" ht="26.25" customHeight="1" x14ac:dyDescent="0.25">
      <c r="A51" s="35">
        <v>29</v>
      </c>
      <c r="B51" s="36">
        <v>43</v>
      </c>
      <c r="C51" s="39">
        <v>10006571126</v>
      </c>
      <c r="D51" s="34"/>
      <c r="E51" s="40" t="s">
        <v>111</v>
      </c>
      <c r="F51" s="103">
        <v>31367</v>
      </c>
      <c r="G51" s="81" t="s">
        <v>25</v>
      </c>
      <c r="H51" s="101" t="s">
        <v>112</v>
      </c>
      <c r="I51" s="73">
        <v>0.58621500000000004</v>
      </c>
      <c r="J51" s="73">
        <f t="shared" si="2"/>
        <v>2.8217000000000048E-2</v>
      </c>
      <c r="K51" s="56">
        <f t="shared" si="3"/>
        <v>34.401485234370782</v>
      </c>
      <c r="L51" s="33"/>
      <c r="M51" s="37"/>
    </row>
    <row r="52" spans="1:13" s="4" customFormat="1" ht="26.25" customHeight="1" x14ac:dyDescent="0.25">
      <c r="A52" s="35">
        <v>30</v>
      </c>
      <c r="B52" s="36">
        <v>3</v>
      </c>
      <c r="C52" s="39">
        <v>10034923216</v>
      </c>
      <c r="D52" s="34"/>
      <c r="E52" s="40" t="s">
        <v>113</v>
      </c>
      <c r="F52" s="103">
        <v>35595</v>
      </c>
      <c r="G52" s="81" t="s">
        <v>38</v>
      </c>
      <c r="H52" s="101" t="s">
        <v>64</v>
      </c>
      <c r="I52" s="73">
        <v>0.58665500000000004</v>
      </c>
      <c r="J52" s="73">
        <f t="shared" si="2"/>
        <v>2.8657000000000044E-2</v>
      </c>
      <c r="K52" s="56">
        <f t="shared" si="3"/>
        <v>34.375683607344463</v>
      </c>
      <c r="L52" s="33"/>
      <c r="M52" s="37"/>
    </row>
    <row r="53" spans="1:13" s="4" customFormat="1" ht="26.25" customHeight="1" x14ac:dyDescent="0.25">
      <c r="A53" s="35">
        <v>31</v>
      </c>
      <c r="B53" s="36">
        <v>32</v>
      </c>
      <c r="C53" s="39">
        <v>10036095805</v>
      </c>
      <c r="D53" s="34"/>
      <c r="E53" s="40" t="s">
        <v>114</v>
      </c>
      <c r="F53" s="103">
        <v>37148</v>
      </c>
      <c r="G53" s="81" t="s">
        <v>25</v>
      </c>
      <c r="H53" s="101" t="s">
        <v>55</v>
      </c>
      <c r="I53" s="73">
        <v>0.58772000000000002</v>
      </c>
      <c r="J53" s="73">
        <f t="shared" si="2"/>
        <v>2.9722000000000026E-2</v>
      </c>
      <c r="K53" s="56">
        <f t="shared" si="3"/>
        <v>34.313391864606729</v>
      </c>
      <c r="L53" s="33"/>
      <c r="M53" s="37"/>
    </row>
    <row r="54" spans="1:13" s="4" customFormat="1" ht="26.25" customHeight="1" x14ac:dyDescent="0.25">
      <c r="A54" s="35">
        <v>32</v>
      </c>
      <c r="B54" s="36">
        <v>23</v>
      </c>
      <c r="C54" s="39">
        <v>10036097623</v>
      </c>
      <c r="D54" s="34"/>
      <c r="E54" s="40" t="s">
        <v>115</v>
      </c>
      <c r="F54" s="103">
        <v>37428</v>
      </c>
      <c r="G54" s="81" t="s">
        <v>25</v>
      </c>
      <c r="H54" s="101" t="s">
        <v>87</v>
      </c>
      <c r="I54" s="73">
        <v>0.587731</v>
      </c>
      <c r="J54" s="73">
        <f t="shared" si="2"/>
        <v>2.9733000000000009E-2</v>
      </c>
      <c r="K54" s="56">
        <f t="shared" si="3"/>
        <v>34.312749653611377</v>
      </c>
      <c r="L54" s="33"/>
      <c r="M54" s="37"/>
    </row>
    <row r="55" spans="1:13" s="4" customFormat="1" ht="26.25" customHeight="1" x14ac:dyDescent="0.25">
      <c r="A55" s="35">
        <v>33</v>
      </c>
      <c r="B55" s="36">
        <v>41</v>
      </c>
      <c r="C55" s="39">
        <v>10095787480</v>
      </c>
      <c r="D55" s="34"/>
      <c r="E55" s="40" t="s">
        <v>116</v>
      </c>
      <c r="F55" s="103">
        <v>37065</v>
      </c>
      <c r="G55" s="81" t="s">
        <v>38</v>
      </c>
      <c r="H55" s="101" t="s">
        <v>83</v>
      </c>
      <c r="I55" s="73">
        <v>0.59169000000000005</v>
      </c>
      <c r="J55" s="73">
        <f t="shared" si="2"/>
        <v>3.3692000000000055E-2</v>
      </c>
      <c r="K55" s="56">
        <f t="shared" si="3"/>
        <v>34.083162917518742</v>
      </c>
      <c r="L55" s="33"/>
      <c r="M55" s="37"/>
    </row>
    <row r="56" spans="1:13" s="4" customFormat="1" ht="26.25" customHeight="1" x14ac:dyDescent="0.25">
      <c r="A56" s="35">
        <v>34</v>
      </c>
      <c r="B56" s="36">
        <v>14</v>
      </c>
      <c r="C56" s="39">
        <v>10091971744</v>
      </c>
      <c r="D56" s="34"/>
      <c r="E56" s="40" t="s">
        <v>117</v>
      </c>
      <c r="F56" s="103">
        <v>38145</v>
      </c>
      <c r="G56" s="81" t="s">
        <v>38</v>
      </c>
      <c r="H56" s="101" t="s">
        <v>87</v>
      </c>
      <c r="I56" s="73">
        <v>0.59197900000000003</v>
      </c>
      <c r="J56" s="73">
        <f t="shared" si="2"/>
        <v>3.3981000000000039E-2</v>
      </c>
      <c r="K56" s="56">
        <f t="shared" si="3"/>
        <v>34.066523756191799</v>
      </c>
      <c r="L56" s="33"/>
      <c r="M56" s="37"/>
    </row>
    <row r="57" spans="1:13" s="4" customFormat="1" ht="26.25" customHeight="1" x14ac:dyDescent="0.25">
      <c r="A57" s="35">
        <v>35</v>
      </c>
      <c r="B57" s="36">
        <v>15</v>
      </c>
      <c r="C57" s="39">
        <v>10060269316</v>
      </c>
      <c r="D57" s="34"/>
      <c r="E57" s="40" t="s">
        <v>118</v>
      </c>
      <c r="F57" s="103">
        <v>38158</v>
      </c>
      <c r="G57" s="81" t="s">
        <v>38</v>
      </c>
      <c r="H57" s="101" t="s">
        <v>87</v>
      </c>
      <c r="I57" s="73">
        <v>0.59228000000000003</v>
      </c>
      <c r="J57" s="73">
        <f t="shared" si="2"/>
        <v>3.4282000000000035E-2</v>
      </c>
      <c r="K57" s="56">
        <f t="shared" si="3"/>
        <v>34.049210958780755</v>
      </c>
      <c r="L57" s="33"/>
      <c r="M57" s="37"/>
    </row>
    <row r="58" spans="1:13" s="4" customFormat="1" ht="26.25" customHeight="1" x14ac:dyDescent="0.25">
      <c r="A58" s="35">
        <v>36</v>
      </c>
      <c r="B58" s="36">
        <v>66</v>
      </c>
      <c r="C58" s="39">
        <v>10034978079</v>
      </c>
      <c r="D58" s="34"/>
      <c r="E58" s="40" t="s">
        <v>119</v>
      </c>
      <c r="F58" s="103">
        <v>38103</v>
      </c>
      <c r="G58" s="81" t="s">
        <v>38</v>
      </c>
      <c r="H58" s="101" t="s">
        <v>62</v>
      </c>
      <c r="I58" s="73">
        <v>0.59450199999999997</v>
      </c>
      <c r="J58" s="73">
        <f t="shared" si="2"/>
        <v>3.6503999999999981E-2</v>
      </c>
      <c r="K58" s="56">
        <f t="shared" si="3"/>
        <v>33.921949239307295</v>
      </c>
      <c r="L58" s="33"/>
      <c r="M58" s="37"/>
    </row>
    <row r="59" spans="1:13" s="4" customFormat="1" ht="26.25" customHeight="1" x14ac:dyDescent="0.25">
      <c r="A59" s="35">
        <v>37</v>
      </c>
      <c r="B59" s="36">
        <v>27</v>
      </c>
      <c r="C59" s="39">
        <v>10127948236</v>
      </c>
      <c r="D59" s="34"/>
      <c r="E59" s="40" t="s">
        <v>120</v>
      </c>
      <c r="F59" s="103">
        <v>38283</v>
      </c>
      <c r="G59" s="81" t="s">
        <v>38</v>
      </c>
      <c r="H59" s="101" t="s">
        <v>85</v>
      </c>
      <c r="I59" s="73">
        <v>0.59596099999999996</v>
      </c>
      <c r="J59" s="73">
        <f t="shared" si="2"/>
        <v>3.7962999999999969E-2</v>
      </c>
      <c r="K59" s="56">
        <f t="shared" si="3"/>
        <v>33.838903328685383</v>
      </c>
      <c r="L59" s="33"/>
      <c r="M59" s="37"/>
    </row>
    <row r="60" spans="1:13" s="4" customFormat="1" ht="26.25" customHeight="1" x14ac:dyDescent="0.25">
      <c r="A60" s="35">
        <v>38</v>
      </c>
      <c r="B60" s="36">
        <v>63</v>
      </c>
      <c r="C60" s="39">
        <v>10036048820</v>
      </c>
      <c r="D60" s="34"/>
      <c r="E60" s="40" t="s">
        <v>121</v>
      </c>
      <c r="F60" s="103">
        <v>37219</v>
      </c>
      <c r="G60" s="81" t="s">
        <v>25</v>
      </c>
      <c r="H60" s="101" t="s">
        <v>62</v>
      </c>
      <c r="I60" s="73">
        <v>0.60203700000000004</v>
      </c>
      <c r="J60" s="73">
        <f t="shared" si="2"/>
        <v>4.403900000000005E-2</v>
      </c>
      <c r="K60" s="56">
        <f t="shared" si="3"/>
        <v>33.497387480614428</v>
      </c>
      <c r="L60" s="33"/>
      <c r="M60" s="37"/>
    </row>
    <row r="61" spans="1:13" s="4" customFormat="1" ht="26.25" customHeight="1" x14ac:dyDescent="0.25">
      <c r="A61" s="35">
        <v>39</v>
      </c>
      <c r="B61" s="36">
        <v>11</v>
      </c>
      <c r="C61" s="39">
        <v>10094941661</v>
      </c>
      <c r="D61" s="34"/>
      <c r="E61" s="40" t="s">
        <v>122</v>
      </c>
      <c r="F61" s="103">
        <v>38106</v>
      </c>
      <c r="G61" s="81" t="s">
        <v>38</v>
      </c>
      <c r="H61" s="101" t="s">
        <v>64</v>
      </c>
      <c r="I61" s="73">
        <v>0.60376200000000002</v>
      </c>
      <c r="J61" s="73">
        <f t="shared" si="2"/>
        <v>4.5764000000000027E-2</v>
      </c>
      <c r="K61" s="56">
        <f t="shared" si="3"/>
        <v>33.401682561450812</v>
      </c>
      <c r="L61" s="33"/>
      <c r="M61" s="37"/>
    </row>
    <row r="62" spans="1:13" s="4" customFormat="1" ht="26.25" customHeight="1" x14ac:dyDescent="0.25">
      <c r="A62" s="35">
        <v>40</v>
      </c>
      <c r="B62" s="36">
        <v>62</v>
      </c>
      <c r="C62" s="39">
        <v>10036019215</v>
      </c>
      <c r="D62" s="34"/>
      <c r="E62" s="40" t="s">
        <v>123</v>
      </c>
      <c r="F62" s="103">
        <v>37112</v>
      </c>
      <c r="G62" s="81" t="s">
        <v>25</v>
      </c>
      <c r="H62" s="101" t="s">
        <v>124</v>
      </c>
      <c r="I62" s="73">
        <v>0.60933999999999999</v>
      </c>
      <c r="J62" s="73">
        <f t="shared" si="2"/>
        <v>5.1341999999999999E-2</v>
      </c>
      <c r="K62" s="56">
        <f t="shared" si="3"/>
        <v>33.095917987768189</v>
      </c>
      <c r="L62" s="33"/>
      <c r="M62" s="37"/>
    </row>
    <row r="63" spans="1:13" s="4" customFormat="1" ht="26.25" customHeight="1" x14ac:dyDescent="0.25">
      <c r="A63" s="35">
        <v>41</v>
      </c>
      <c r="B63" s="36">
        <v>17</v>
      </c>
      <c r="C63" s="39">
        <v>10089252310</v>
      </c>
      <c r="D63" s="34"/>
      <c r="E63" s="40" t="s">
        <v>125</v>
      </c>
      <c r="F63" s="103">
        <v>38144</v>
      </c>
      <c r="G63" s="81" t="s">
        <v>38</v>
      </c>
      <c r="H63" s="101" t="s">
        <v>87</v>
      </c>
      <c r="I63" s="73">
        <v>0.61239600000000005</v>
      </c>
      <c r="J63" s="73">
        <f t="shared" si="2"/>
        <v>5.4398000000000057E-2</v>
      </c>
      <c r="K63" s="56">
        <f t="shared" si="3"/>
        <v>32.930761576931694</v>
      </c>
      <c r="L63" s="33"/>
      <c r="M63" s="37"/>
    </row>
    <row r="64" spans="1:13" s="4" customFormat="1" ht="26.25" customHeight="1" x14ac:dyDescent="0.25">
      <c r="A64" s="35">
        <v>42</v>
      </c>
      <c r="B64" s="36">
        <v>48</v>
      </c>
      <c r="C64" s="39">
        <v>10101760761</v>
      </c>
      <c r="D64" s="34"/>
      <c r="E64" s="40" t="s">
        <v>126</v>
      </c>
      <c r="F64" s="103">
        <v>37072</v>
      </c>
      <c r="G64" s="81" t="s">
        <v>38</v>
      </c>
      <c r="H64" s="101" t="s">
        <v>53</v>
      </c>
      <c r="I64" s="73">
        <v>0.62319400000000003</v>
      </c>
      <c r="J64" s="73">
        <f t="shared" si="2"/>
        <v>6.5196000000000032E-2</v>
      </c>
      <c r="K64" s="56">
        <f t="shared" si="3"/>
        <v>32.360174627269622</v>
      </c>
      <c r="L64" s="33"/>
      <c r="M64" s="37"/>
    </row>
    <row r="65" spans="1:13" s="4" customFormat="1" ht="26.25" customHeight="1" x14ac:dyDescent="0.25">
      <c r="A65" s="35">
        <v>43</v>
      </c>
      <c r="B65" s="36">
        <v>67</v>
      </c>
      <c r="C65" s="39">
        <v>10055591488</v>
      </c>
      <c r="D65" s="34"/>
      <c r="E65" s="40" t="s">
        <v>127</v>
      </c>
      <c r="F65" s="103">
        <v>37289</v>
      </c>
      <c r="G65" s="81" t="s">
        <v>38</v>
      </c>
      <c r="H65" s="101" t="s">
        <v>62</v>
      </c>
      <c r="I65" s="73">
        <v>0.62592599999999998</v>
      </c>
      <c r="J65" s="73">
        <f t="shared" si="2"/>
        <v>6.7927999999999988E-2</v>
      </c>
      <c r="K65" s="56">
        <f t="shared" si="3"/>
        <v>32.218931098351348</v>
      </c>
      <c r="L65" s="33"/>
      <c r="M65" s="37"/>
    </row>
    <row r="66" spans="1:13" s="4" customFormat="1" ht="26.25" customHeight="1" x14ac:dyDescent="0.25">
      <c r="A66" s="35">
        <v>44</v>
      </c>
      <c r="B66" s="36">
        <v>61</v>
      </c>
      <c r="C66" s="39">
        <v>10080039633</v>
      </c>
      <c r="D66" s="34"/>
      <c r="E66" s="40" t="s">
        <v>128</v>
      </c>
      <c r="F66" s="103">
        <v>36833</v>
      </c>
      <c r="G66" s="81" t="s">
        <v>46</v>
      </c>
      <c r="H66" s="101" t="s">
        <v>92</v>
      </c>
      <c r="I66" s="73">
        <v>0.63431700000000002</v>
      </c>
      <c r="J66" s="73">
        <f t="shared" si="2"/>
        <v>7.6319000000000026E-2</v>
      </c>
      <c r="K66" s="56">
        <f t="shared" si="3"/>
        <v>31.792726139559033</v>
      </c>
      <c r="L66" s="33"/>
      <c r="M66" s="37"/>
    </row>
    <row r="67" spans="1:13" s="4" customFormat="1" ht="26.25" customHeight="1" x14ac:dyDescent="0.25">
      <c r="A67" s="35">
        <v>45</v>
      </c>
      <c r="B67" s="36">
        <v>68</v>
      </c>
      <c r="C67" s="39">
        <v>10034943626</v>
      </c>
      <c r="D67" s="34"/>
      <c r="E67" s="40" t="s">
        <v>129</v>
      </c>
      <c r="F67" s="103">
        <v>36727</v>
      </c>
      <c r="G67" s="81" t="s">
        <v>38</v>
      </c>
      <c r="H67" s="101" t="s">
        <v>62</v>
      </c>
      <c r="I67" s="73">
        <v>0.64266199999999996</v>
      </c>
      <c r="J67" s="73">
        <f t="shared" si="2"/>
        <v>8.4663999999999962E-2</v>
      </c>
      <c r="K67" s="56">
        <f t="shared" si="3"/>
        <v>31.379895912107248</v>
      </c>
      <c r="L67" s="33"/>
      <c r="M67" s="37"/>
    </row>
    <row r="68" spans="1:13" s="4" customFormat="1" ht="26.25" customHeight="1" x14ac:dyDescent="0.25">
      <c r="A68" s="35">
        <v>46</v>
      </c>
      <c r="B68" s="36">
        <v>59</v>
      </c>
      <c r="C68" s="39">
        <v>10114018329</v>
      </c>
      <c r="D68" s="34"/>
      <c r="E68" s="40" t="s">
        <v>130</v>
      </c>
      <c r="F68" s="103">
        <v>37488</v>
      </c>
      <c r="G68" s="81" t="s">
        <v>38</v>
      </c>
      <c r="H68" s="101" t="s">
        <v>92</v>
      </c>
      <c r="I68" s="73">
        <v>0.64597199999999999</v>
      </c>
      <c r="J68" s="73">
        <f t="shared" si="2"/>
        <v>8.7973999999999997E-2</v>
      </c>
      <c r="K68" s="56">
        <f t="shared" si="3"/>
        <v>31.219103407990854</v>
      </c>
      <c r="L68" s="33"/>
      <c r="M68" s="37"/>
    </row>
    <row r="69" spans="1:13" s="4" customFormat="1" ht="26.25" customHeight="1" x14ac:dyDescent="0.25">
      <c r="A69" s="35">
        <v>47</v>
      </c>
      <c r="B69" s="36">
        <v>69</v>
      </c>
      <c r="C69" s="39">
        <v>10077688896</v>
      </c>
      <c r="D69" s="34"/>
      <c r="E69" s="40" t="s">
        <v>131</v>
      </c>
      <c r="F69" s="103">
        <v>38098</v>
      </c>
      <c r="G69" s="81" t="s">
        <v>38</v>
      </c>
      <c r="H69" s="101" t="s">
        <v>62</v>
      </c>
      <c r="I69" s="73">
        <v>0.65203699999999998</v>
      </c>
      <c r="J69" s="73">
        <f t="shared" si="2"/>
        <v>9.4038999999999984E-2</v>
      </c>
      <c r="K69" s="56">
        <f t="shared" si="3"/>
        <v>30.928715190497883</v>
      </c>
      <c r="L69" s="33"/>
      <c r="M69" s="37"/>
    </row>
    <row r="70" spans="1:13" s="4" customFormat="1" ht="26.25" customHeight="1" x14ac:dyDescent="0.25">
      <c r="A70" s="35">
        <v>48</v>
      </c>
      <c r="B70" s="36">
        <v>19</v>
      </c>
      <c r="C70" s="39">
        <v>10068485923</v>
      </c>
      <c r="D70" s="34"/>
      <c r="E70" s="40" t="s">
        <v>132</v>
      </c>
      <c r="F70" s="103">
        <v>38077</v>
      </c>
      <c r="G70" s="81" t="s">
        <v>46</v>
      </c>
      <c r="H70" s="101" t="s">
        <v>87</v>
      </c>
      <c r="I70" s="73">
        <v>0.67304399999999998</v>
      </c>
      <c r="J70" s="73">
        <f t="shared" si="2"/>
        <v>0.11504599999999998</v>
      </c>
      <c r="K70" s="56">
        <f t="shared" si="3"/>
        <v>29.963370398765409</v>
      </c>
      <c r="L70" s="33"/>
      <c r="M70" s="37"/>
    </row>
    <row r="71" spans="1:13" s="4" customFormat="1" ht="26.25" customHeight="1" x14ac:dyDescent="0.25">
      <c r="A71" s="35" t="s">
        <v>49</v>
      </c>
      <c r="B71" s="36">
        <v>30</v>
      </c>
      <c r="C71" s="39">
        <v>10015328509</v>
      </c>
      <c r="D71" s="34"/>
      <c r="E71" s="40" t="s">
        <v>133</v>
      </c>
      <c r="F71" s="103">
        <v>36190</v>
      </c>
      <c r="G71" s="81" t="s">
        <v>25</v>
      </c>
      <c r="H71" s="101" t="s">
        <v>65</v>
      </c>
      <c r="I71" s="73"/>
      <c r="J71" s="73"/>
      <c r="K71" s="56"/>
      <c r="L71" s="33"/>
      <c r="M71" s="37" t="s">
        <v>212</v>
      </c>
    </row>
    <row r="72" spans="1:13" s="4" customFormat="1" ht="26.25" customHeight="1" x14ac:dyDescent="0.25">
      <c r="A72" s="35" t="s">
        <v>49</v>
      </c>
      <c r="B72" s="36">
        <v>52</v>
      </c>
      <c r="C72" s="39">
        <v>10091410760</v>
      </c>
      <c r="D72" s="34"/>
      <c r="E72" s="40" t="s">
        <v>134</v>
      </c>
      <c r="F72" s="103">
        <v>38265</v>
      </c>
      <c r="G72" s="81" t="s">
        <v>25</v>
      </c>
      <c r="H72" s="101" t="s">
        <v>213</v>
      </c>
      <c r="I72" s="73"/>
      <c r="J72" s="73"/>
      <c r="K72" s="56"/>
      <c r="L72" s="33"/>
      <c r="M72" s="37" t="s">
        <v>212</v>
      </c>
    </row>
    <row r="73" spans="1:13" s="4" customFormat="1" ht="26.25" customHeight="1" x14ac:dyDescent="0.25">
      <c r="A73" s="35" t="s">
        <v>135</v>
      </c>
      <c r="B73" s="36">
        <v>21</v>
      </c>
      <c r="C73" s="39">
        <v>10036050739</v>
      </c>
      <c r="D73" s="34"/>
      <c r="E73" s="40" t="s">
        <v>136</v>
      </c>
      <c r="F73" s="103">
        <v>37795</v>
      </c>
      <c r="G73" s="81" t="s">
        <v>38</v>
      </c>
      <c r="H73" s="101" t="s">
        <v>87</v>
      </c>
      <c r="I73" s="73"/>
      <c r="J73" s="73"/>
      <c r="K73" s="56"/>
      <c r="L73" s="33"/>
      <c r="M73" s="37" t="s">
        <v>156</v>
      </c>
    </row>
    <row r="74" spans="1:13" s="4" customFormat="1" ht="26.25" customHeight="1" x14ac:dyDescent="0.25">
      <c r="A74" s="35" t="s">
        <v>49</v>
      </c>
      <c r="B74" s="36">
        <v>2</v>
      </c>
      <c r="C74" s="39">
        <v>10013773273</v>
      </c>
      <c r="D74" s="34"/>
      <c r="E74" s="40" t="s">
        <v>137</v>
      </c>
      <c r="F74" s="103">
        <v>34566</v>
      </c>
      <c r="G74" s="81" t="s">
        <v>25</v>
      </c>
      <c r="H74" s="101" t="s">
        <v>64</v>
      </c>
      <c r="I74" s="73"/>
      <c r="J74" s="73"/>
      <c r="K74" s="56"/>
      <c r="L74" s="33"/>
      <c r="M74" s="37" t="s">
        <v>156</v>
      </c>
    </row>
    <row r="75" spans="1:13" s="4" customFormat="1" ht="26.25" customHeight="1" x14ac:dyDescent="0.25">
      <c r="A75" s="35" t="s">
        <v>49</v>
      </c>
      <c r="B75" s="36">
        <v>10</v>
      </c>
      <c r="C75" s="39">
        <v>10083910741</v>
      </c>
      <c r="D75" s="34"/>
      <c r="E75" s="40" t="s">
        <v>138</v>
      </c>
      <c r="F75" s="103">
        <v>38104</v>
      </c>
      <c r="G75" s="81" t="s">
        <v>38</v>
      </c>
      <c r="H75" s="101" t="s">
        <v>64</v>
      </c>
      <c r="I75" s="73"/>
      <c r="J75" s="73"/>
      <c r="K75" s="56"/>
      <c r="L75" s="33"/>
      <c r="M75" s="37" t="s">
        <v>156</v>
      </c>
    </row>
    <row r="76" spans="1:13" s="4" customFormat="1" ht="26.25" customHeight="1" x14ac:dyDescent="0.25">
      <c r="A76" s="35" t="s">
        <v>49</v>
      </c>
      <c r="B76" s="36">
        <v>25</v>
      </c>
      <c r="C76" s="39">
        <v>10014375885</v>
      </c>
      <c r="D76" s="34"/>
      <c r="E76" s="40" t="s">
        <v>139</v>
      </c>
      <c r="F76" s="103">
        <v>35577</v>
      </c>
      <c r="G76" s="81" t="s">
        <v>25</v>
      </c>
      <c r="H76" s="101" t="s">
        <v>54</v>
      </c>
      <c r="I76" s="73"/>
      <c r="J76" s="73"/>
      <c r="K76" s="56"/>
      <c r="L76" s="33"/>
      <c r="M76" s="37" t="s">
        <v>156</v>
      </c>
    </row>
    <row r="77" spans="1:13" s="4" customFormat="1" ht="26.25" customHeight="1" x14ac:dyDescent="0.25">
      <c r="A77" s="35" t="s">
        <v>49</v>
      </c>
      <c r="B77" s="36">
        <v>44</v>
      </c>
      <c r="C77" s="39">
        <v>10036068927</v>
      </c>
      <c r="D77" s="34"/>
      <c r="E77" s="40" t="s">
        <v>140</v>
      </c>
      <c r="F77" s="103">
        <v>37686</v>
      </c>
      <c r="G77" s="81" t="s">
        <v>38</v>
      </c>
      <c r="H77" s="101" t="s">
        <v>141</v>
      </c>
      <c r="I77" s="73"/>
      <c r="J77" s="73"/>
      <c r="K77" s="56"/>
      <c r="L77" s="33"/>
      <c r="M77" s="37" t="s">
        <v>156</v>
      </c>
    </row>
    <row r="78" spans="1:13" s="4" customFormat="1" ht="26.25" customHeight="1" x14ac:dyDescent="0.25">
      <c r="A78" s="35" t="s">
        <v>49</v>
      </c>
      <c r="B78" s="36">
        <v>70</v>
      </c>
      <c r="C78" s="39">
        <v>10036090347</v>
      </c>
      <c r="D78" s="34"/>
      <c r="E78" s="40" t="s">
        <v>142</v>
      </c>
      <c r="F78" s="103">
        <v>37666</v>
      </c>
      <c r="G78" s="81" t="s">
        <v>38</v>
      </c>
      <c r="H78" s="101" t="s">
        <v>62</v>
      </c>
      <c r="I78" s="73"/>
      <c r="J78" s="73"/>
      <c r="K78" s="56"/>
      <c r="L78" s="33"/>
      <c r="M78" s="37" t="s">
        <v>156</v>
      </c>
    </row>
    <row r="79" spans="1:13" s="4" customFormat="1" ht="26.25" customHeight="1" x14ac:dyDescent="0.25">
      <c r="A79" s="35" t="s">
        <v>49</v>
      </c>
      <c r="B79" s="36">
        <v>13</v>
      </c>
      <c r="C79" s="39">
        <v>10080036195</v>
      </c>
      <c r="D79" s="34"/>
      <c r="E79" s="40" t="s">
        <v>143</v>
      </c>
      <c r="F79" s="103">
        <v>38031</v>
      </c>
      <c r="G79" s="81" t="s">
        <v>25</v>
      </c>
      <c r="H79" s="101" t="s">
        <v>64</v>
      </c>
      <c r="I79" s="73"/>
      <c r="J79" s="73"/>
      <c r="K79" s="56"/>
      <c r="L79" s="33"/>
      <c r="M79" s="37" t="s">
        <v>67</v>
      </c>
    </row>
    <row r="80" spans="1:13" s="4" customFormat="1" ht="26.25" customHeight="1" x14ac:dyDescent="0.25">
      <c r="A80" s="35" t="s">
        <v>49</v>
      </c>
      <c r="B80" s="36">
        <v>18</v>
      </c>
      <c r="C80" s="39">
        <v>10091718433</v>
      </c>
      <c r="D80" s="34"/>
      <c r="E80" s="40" t="s">
        <v>144</v>
      </c>
      <c r="F80" s="103">
        <v>38335</v>
      </c>
      <c r="G80" s="81" t="s">
        <v>38</v>
      </c>
      <c r="H80" s="101" t="s">
        <v>87</v>
      </c>
      <c r="I80" s="73"/>
      <c r="J80" s="73"/>
      <c r="K80" s="56"/>
      <c r="L80" s="33"/>
      <c r="M80" s="37" t="s">
        <v>67</v>
      </c>
    </row>
    <row r="81" spans="1:13" s="4" customFormat="1" ht="26.25" customHeight="1" x14ac:dyDescent="0.25">
      <c r="A81" s="35" t="s">
        <v>49</v>
      </c>
      <c r="B81" s="36">
        <v>28</v>
      </c>
      <c r="C81" s="39">
        <v>10012927151</v>
      </c>
      <c r="D81" s="34"/>
      <c r="E81" s="40" t="s">
        <v>145</v>
      </c>
      <c r="F81" s="103">
        <v>33316</v>
      </c>
      <c r="G81" s="81" t="s">
        <v>38</v>
      </c>
      <c r="H81" s="101" t="s">
        <v>85</v>
      </c>
      <c r="I81" s="73"/>
      <c r="J81" s="73"/>
      <c r="K81" s="56"/>
      <c r="L81" s="33"/>
      <c r="M81" s="37" t="s">
        <v>67</v>
      </c>
    </row>
    <row r="82" spans="1:13" s="4" customFormat="1" ht="26.25" customHeight="1" x14ac:dyDescent="0.25">
      <c r="A82" s="35" t="s">
        <v>49</v>
      </c>
      <c r="B82" s="36">
        <v>40</v>
      </c>
      <c r="C82" s="39">
        <v>10013902104</v>
      </c>
      <c r="D82" s="34"/>
      <c r="E82" s="40" t="s">
        <v>146</v>
      </c>
      <c r="F82" s="103">
        <v>35191</v>
      </c>
      <c r="G82" s="81" t="s">
        <v>25</v>
      </c>
      <c r="H82" s="101" t="s">
        <v>83</v>
      </c>
      <c r="I82" s="73"/>
      <c r="J82" s="73"/>
      <c r="K82" s="56"/>
      <c r="L82" s="33"/>
      <c r="M82" s="37" t="s">
        <v>67</v>
      </c>
    </row>
    <row r="83" spans="1:13" s="4" customFormat="1" ht="26.25" customHeight="1" x14ac:dyDescent="0.25">
      <c r="A83" s="35" t="s">
        <v>49</v>
      </c>
      <c r="B83" s="36">
        <v>45</v>
      </c>
      <c r="C83" s="39">
        <v>10036037605</v>
      </c>
      <c r="D83" s="34"/>
      <c r="E83" s="40" t="s">
        <v>147</v>
      </c>
      <c r="F83" s="103">
        <v>37165</v>
      </c>
      <c r="G83" s="81" t="s">
        <v>25</v>
      </c>
      <c r="H83" s="101" t="s">
        <v>141</v>
      </c>
      <c r="I83" s="73"/>
      <c r="J83" s="73"/>
      <c r="K83" s="56"/>
      <c r="L83" s="33"/>
      <c r="M83" s="37" t="s">
        <v>67</v>
      </c>
    </row>
    <row r="84" spans="1:13" s="4" customFormat="1" ht="26.25" customHeight="1" x14ac:dyDescent="0.25">
      <c r="A84" s="35" t="s">
        <v>49</v>
      </c>
      <c r="B84" s="36">
        <v>57</v>
      </c>
      <c r="C84" s="39">
        <v>10034912203</v>
      </c>
      <c r="D84" s="34"/>
      <c r="E84" s="40" t="s">
        <v>157</v>
      </c>
      <c r="F84" s="103">
        <v>36644</v>
      </c>
      <c r="G84" s="81" t="s">
        <v>25</v>
      </c>
      <c r="H84" s="101" t="s">
        <v>92</v>
      </c>
      <c r="I84" s="73"/>
      <c r="J84" s="73"/>
      <c r="K84" s="56"/>
      <c r="L84" s="33"/>
      <c r="M84" s="37" t="s">
        <v>67</v>
      </c>
    </row>
    <row r="85" spans="1:13" s="4" customFormat="1" ht="26.25" customHeight="1" x14ac:dyDescent="0.25">
      <c r="A85" s="35" t="s">
        <v>49</v>
      </c>
      <c r="B85" s="36">
        <v>60</v>
      </c>
      <c r="C85" s="39">
        <v>10080801586</v>
      </c>
      <c r="D85" s="34"/>
      <c r="E85" s="40" t="s">
        <v>148</v>
      </c>
      <c r="F85" s="103">
        <v>37875</v>
      </c>
      <c r="G85" s="81" t="s">
        <v>38</v>
      </c>
      <c r="H85" s="101" t="s">
        <v>92</v>
      </c>
      <c r="I85" s="73"/>
      <c r="J85" s="73"/>
      <c r="K85" s="56"/>
      <c r="L85" s="33"/>
      <c r="M85" s="37" t="s">
        <v>67</v>
      </c>
    </row>
    <row r="86" spans="1:13" s="4" customFormat="1" ht="26.25" customHeight="1" x14ac:dyDescent="0.25">
      <c r="A86" s="35" t="s">
        <v>49</v>
      </c>
      <c r="B86" s="36">
        <v>51</v>
      </c>
      <c r="C86" s="39">
        <v>10036079334</v>
      </c>
      <c r="D86" s="34"/>
      <c r="E86" s="40" t="s">
        <v>149</v>
      </c>
      <c r="F86" s="103">
        <v>37807</v>
      </c>
      <c r="G86" s="81" t="s">
        <v>25</v>
      </c>
      <c r="H86" s="101" t="s">
        <v>213</v>
      </c>
      <c r="I86" s="73"/>
      <c r="J86" s="73"/>
      <c r="K86" s="56"/>
      <c r="L86" s="33"/>
      <c r="M86" s="37" t="s">
        <v>211</v>
      </c>
    </row>
    <row r="87" spans="1:13" s="4" customFormat="1" ht="26.25" customHeight="1" x14ac:dyDescent="0.25">
      <c r="A87" s="35" t="s">
        <v>49</v>
      </c>
      <c r="B87" s="36">
        <v>16</v>
      </c>
      <c r="C87" s="39">
        <v>10093563251</v>
      </c>
      <c r="D87" s="34"/>
      <c r="E87" s="40" t="s">
        <v>150</v>
      </c>
      <c r="F87" s="103">
        <v>38099</v>
      </c>
      <c r="G87" s="81" t="s">
        <v>38</v>
      </c>
      <c r="H87" s="101" t="s">
        <v>87</v>
      </c>
      <c r="I87" s="73"/>
      <c r="J87" s="73"/>
      <c r="K87" s="56"/>
      <c r="L87" s="33"/>
      <c r="M87" s="37" t="s">
        <v>66</v>
      </c>
    </row>
    <row r="88" spans="1:13" s="4" customFormat="1" ht="26.25" customHeight="1" x14ac:dyDescent="0.25">
      <c r="A88" s="35" t="s">
        <v>49</v>
      </c>
      <c r="B88" s="36">
        <v>46</v>
      </c>
      <c r="C88" s="39">
        <v>10089459040</v>
      </c>
      <c r="D88" s="34"/>
      <c r="E88" s="40" t="s">
        <v>151</v>
      </c>
      <c r="F88" s="103">
        <v>38118</v>
      </c>
      <c r="G88" s="81" t="s">
        <v>38</v>
      </c>
      <c r="H88" s="101" t="s">
        <v>141</v>
      </c>
      <c r="I88" s="73"/>
      <c r="J88" s="73"/>
      <c r="K88" s="56"/>
      <c r="L88" s="33"/>
      <c r="M88" s="37" t="s">
        <v>66</v>
      </c>
    </row>
    <row r="89" spans="1:13" s="4" customFormat="1" ht="26.25" customHeight="1" x14ac:dyDescent="0.25">
      <c r="A89" s="35" t="s">
        <v>49</v>
      </c>
      <c r="B89" s="36">
        <v>33</v>
      </c>
      <c r="C89" s="39">
        <v>10091418137</v>
      </c>
      <c r="D89" s="34"/>
      <c r="E89" s="40" t="s">
        <v>152</v>
      </c>
      <c r="F89" s="103">
        <v>38079</v>
      </c>
      <c r="G89" s="81" t="s">
        <v>38</v>
      </c>
      <c r="H89" s="101" t="s">
        <v>55</v>
      </c>
      <c r="I89" s="73"/>
      <c r="J89" s="73"/>
      <c r="K89" s="56"/>
      <c r="L89" s="33"/>
      <c r="M89" s="37" t="s">
        <v>63</v>
      </c>
    </row>
    <row r="90" spans="1:13" s="4" customFormat="1" ht="26.25" customHeight="1" x14ac:dyDescent="0.25">
      <c r="A90" s="35" t="s">
        <v>49</v>
      </c>
      <c r="B90" s="36">
        <v>35</v>
      </c>
      <c r="C90" s="39">
        <v>10009986233</v>
      </c>
      <c r="D90" s="34"/>
      <c r="E90" s="40" t="s">
        <v>153</v>
      </c>
      <c r="F90" s="103">
        <v>35406</v>
      </c>
      <c r="G90" s="81" t="s">
        <v>25</v>
      </c>
      <c r="H90" s="101" t="s">
        <v>79</v>
      </c>
      <c r="I90" s="73"/>
      <c r="J90" s="73"/>
      <c r="K90" s="56"/>
      <c r="L90" s="33"/>
      <c r="M90" s="37" t="s">
        <v>63</v>
      </c>
    </row>
    <row r="91" spans="1:13" s="4" customFormat="1" ht="26.25" customHeight="1" thickBot="1" x14ac:dyDescent="0.3">
      <c r="A91" s="94" t="s">
        <v>49</v>
      </c>
      <c r="B91" s="95">
        <v>50</v>
      </c>
      <c r="C91" s="96">
        <v>10034942919</v>
      </c>
      <c r="D91" s="97"/>
      <c r="E91" s="98" t="s">
        <v>154</v>
      </c>
      <c r="F91" s="105">
        <v>36709</v>
      </c>
      <c r="G91" s="99" t="s">
        <v>25</v>
      </c>
      <c r="H91" s="102" t="s">
        <v>213</v>
      </c>
      <c r="I91" s="90"/>
      <c r="J91" s="90"/>
      <c r="K91" s="80"/>
      <c r="L91" s="91"/>
      <c r="M91" s="100" t="s">
        <v>63</v>
      </c>
    </row>
    <row r="92" spans="1:13" ht="9" customHeight="1" thickTop="1" thickBot="1" x14ac:dyDescent="0.35">
      <c r="A92" s="110"/>
      <c r="B92" s="111"/>
      <c r="C92" s="111"/>
      <c r="D92" s="112"/>
      <c r="E92" s="113"/>
      <c r="F92" s="114"/>
      <c r="G92" s="115"/>
      <c r="H92" s="116"/>
      <c r="I92" s="117"/>
      <c r="J92" s="117"/>
      <c r="K92" s="57"/>
      <c r="L92" s="117"/>
      <c r="M92" s="117"/>
    </row>
    <row r="93" spans="1:13" ht="15" thickTop="1" x14ac:dyDescent="0.25">
      <c r="A93" s="136" t="s">
        <v>5</v>
      </c>
      <c r="B93" s="137"/>
      <c r="C93" s="137"/>
      <c r="D93" s="137"/>
      <c r="E93" s="137"/>
      <c r="F93" s="137"/>
      <c r="G93" s="137"/>
      <c r="H93" s="137" t="s">
        <v>6</v>
      </c>
      <c r="I93" s="137"/>
      <c r="J93" s="137"/>
      <c r="K93" s="137"/>
      <c r="L93" s="137"/>
      <c r="M93" s="138"/>
    </row>
    <row r="94" spans="1:13" x14ac:dyDescent="0.25">
      <c r="A94" s="41" t="s">
        <v>28</v>
      </c>
      <c r="B94" s="42"/>
      <c r="C94" s="45"/>
      <c r="D94" s="42"/>
      <c r="E94" s="85"/>
      <c r="F94" s="61"/>
      <c r="G94" s="67"/>
      <c r="H94" s="46" t="s">
        <v>39</v>
      </c>
      <c r="I94" s="82">
        <v>17</v>
      </c>
      <c r="J94" s="61"/>
      <c r="K94" s="62"/>
      <c r="L94" s="58" t="s">
        <v>37</v>
      </c>
      <c r="M94" s="104">
        <f>COUNTIF(G23:G91,"ЗМС")</f>
        <v>0</v>
      </c>
    </row>
    <row r="95" spans="1:13" x14ac:dyDescent="0.25">
      <c r="A95" s="41" t="s">
        <v>29</v>
      </c>
      <c r="B95" s="8"/>
      <c r="C95" s="47"/>
      <c r="D95" s="8"/>
      <c r="E95" s="83"/>
      <c r="F95" s="68"/>
      <c r="G95" s="69"/>
      <c r="H95" s="48" t="s">
        <v>32</v>
      </c>
      <c r="I95" s="82">
        <f>I96+I101</f>
        <v>69</v>
      </c>
      <c r="J95" s="63"/>
      <c r="K95" s="64"/>
      <c r="L95" s="59" t="s">
        <v>22</v>
      </c>
      <c r="M95" s="104">
        <f>COUNTIF(G23:G91,"МСМК")</f>
        <v>1</v>
      </c>
    </row>
    <row r="96" spans="1:13" x14ac:dyDescent="0.25">
      <c r="A96" s="41" t="s">
        <v>30</v>
      </c>
      <c r="B96" s="8"/>
      <c r="C96" s="50"/>
      <c r="D96" s="8"/>
      <c r="E96" s="82"/>
      <c r="F96" s="68"/>
      <c r="G96" s="69"/>
      <c r="H96" s="48" t="s">
        <v>33</v>
      </c>
      <c r="I96" s="82">
        <f>I97+I98+I99+I100</f>
        <v>69</v>
      </c>
      <c r="J96" s="63"/>
      <c r="K96" s="64"/>
      <c r="L96" s="59" t="s">
        <v>25</v>
      </c>
      <c r="M96" s="104">
        <f>COUNTIF(G23:G91,"МС")</f>
        <v>32</v>
      </c>
    </row>
    <row r="97" spans="1:13" x14ac:dyDescent="0.25">
      <c r="A97" s="41" t="s">
        <v>31</v>
      </c>
      <c r="B97" s="8"/>
      <c r="C97" s="50"/>
      <c r="D97" s="8"/>
      <c r="E97" s="82"/>
      <c r="F97" s="68"/>
      <c r="G97" s="69"/>
      <c r="H97" s="48" t="s">
        <v>34</v>
      </c>
      <c r="I97" s="82">
        <f>COUNT(A23:A121)</f>
        <v>48</v>
      </c>
      <c r="J97" s="63"/>
      <c r="K97" s="64"/>
      <c r="L97" s="59" t="s">
        <v>38</v>
      </c>
      <c r="M97" s="104">
        <f>COUNTIF(G23:G91,"КМС")</f>
        <v>34</v>
      </c>
    </row>
    <row r="98" spans="1:13" x14ac:dyDescent="0.25">
      <c r="A98" s="41"/>
      <c r="B98" s="8"/>
      <c r="C98" s="50"/>
      <c r="D98" s="8"/>
      <c r="E98" s="30"/>
      <c r="F98" s="68"/>
      <c r="G98" s="69"/>
      <c r="H98" s="48" t="s">
        <v>47</v>
      </c>
      <c r="I98" s="82">
        <f>COUNTIF(A23:A120,"ЛИМ")</f>
        <v>0</v>
      </c>
      <c r="J98" s="63"/>
      <c r="K98" s="64"/>
      <c r="L98" s="59" t="s">
        <v>46</v>
      </c>
      <c r="M98" s="104">
        <f>COUNTIF(G23:G91,"1 СР")</f>
        <v>2</v>
      </c>
    </row>
    <row r="99" spans="1:13" x14ac:dyDescent="0.25">
      <c r="A99" s="41"/>
      <c r="B99" s="8"/>
      <c r="C99" s="8"/>
      <c r="D99" s="8"/>
      <c r="E99" s="30"/>
      <c r="F99" s="68"/>
      <c r="G99" s="69"/>
      <c r="H99" s="48" t="s">
        <v>35</v>
      </c>
      <c r="I99" s="82">
        <f>COUNTIF(A23:A120,"НФ")</f>
        <v>20</v>
      </c>
      <c r="J99" s="63"/>
      <c r="K99" s="64"/>
      <c r="L99" s="59" t="s">
        <v>50</v>
      </c>
      <c r="M99" s="104">
        <f>COUNTIF(G23:G91,"2 СР")</f>
        <v>0</v>
      </c>
    </row>
    <row r="100" spans="1:13" x14ac:dyDescent="0.25">
      <c r="A100" s="41"/>
      <c r="B100" s="8"/>
      <c r="C100" s="8"/>
      <c r="D100" s="8"/>
      <c r="E100" s="30"/>
      <c r="F100" s="68"/>
      <c r="G100" s="69"/>
      <c r="H100" s="48" t="s">
        <v>40</v>
      </c>
      <c r="I100" s="82">
        <f>COUNTIF(A23:A120,"ДСКВ")</f>
        <v>1</v>
      </c>
      <c r="J100" s="63"/>
      <c r="K100" s="64"/>
      <c r="L100" s="59" t="s">
        <v>51</v>
      </c>
      <c r="M100" s="104">
        <f>COUNTIF(G23:G92,"3 СР")</f>
        <v>0</v>
      </c>
    </row>
    <row r="101" spans="1:13" x14ac:dyDescent="0.25">
      <c r="A101" s="41"/>
      <c r="B101" s="8"/>
      <c r="C101" s="8"/>
      <c r="D101" s="8"/>
      <c r="E101" s="30"/>
      <c r="F101" s="70"/>
      <c r="G101" s="71"/>
      <c r="H101" s="48" t="s">
        <v>36</v>
      </c>
      <c r="I101" s="82">
        <f>COUNTIF(A23:A120,"НС")</f>
        <v>0</v>
      </c>
      <c r="J101" s="65"/>
      <c r="K101" s="66"/>
      <c r="L101" s="59"/>
      <c r="M101" s="49"/>
    </row>
    <row r="102" spans="1:13" ht="9.75" customHeight="1" x14ac:dyDescent="0.25">
      <c r="A102" s="20"/>
      <c r="M102" s="21"/>
    </row>
    <row r="103" spans="1:13" ht="15.6" x14ac:dyDescent="0.25">
      <c r="A103" s="139" t="s">
        <v>3</v>
      </c>
      <c r="B103" s="140"/>
      <c r="C103" s="140"/>
      <c r="D103" s="140"/>
      <c r="E103" s="140"/>
      <c r="F103" s="140" t="s">
        <v>13</v>
      </c>
      <c r="G103" s="140"/>
      <c r="H103" s="140"/>
      <c r="I103" s="140"/>
      <c r="J103" s="140" t="s">
        <v>4</v>
      </c>
      <c r="K103" s="140"/>
      <c r="L103" s="140"/>
      <c r="M103" s="141"/>
    </row>
    <row r="104" spans="1:13" x14ac:dyDescent="0.25">
      <c r="A104" s="123"/>
      <c r="B104" s="124"/>
      <c r="C104" s="124"/>
      <c r="D104" s="124"/>
      <c r="E104" s="124"/>
      <c r="F104" s="124"/>
      <c r="G104" s="118"/>
      <c r="H104" s="118"/>
      <c r="I104" s="118"/>
      <c r="J104" s="118"/>
      <c r="K104" s="118"/>
      <c r="L104" s="118"/>
      <c r="M104" s="119"/>
    </row>
    <row r="105" spans="1:13" x14ac:dyDescent="0.25">
      <c r="A105" s="76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</row>
    <row r="106" spans="1:13" x14ac:dyDescent="0.25">
      <c r="A106" s="7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8"/>
    </row>
    <row r="107" spans="1:13" x14ac:dyDescent="0.25">
      <c r="A107" s="123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5"/>
    </row>
    <row r="108" spans="1:13" x14ac:dyDescent="0.25">
      <c r="A108" s="123"/>
      <c r="B108" s="124"/>
      <c r="C108" s="124"/>
      <c r="D108" s="124"/>
      <c r="E108" s="124"/>
      <c r="F108" s="124"/>
      <c r="G108" s="128"/>
      <c r="H108" s="128"/>
      <c r="I108" s="128"/>
      <c r="J108" s="128"/>
      <c r="K108" s="128"/>
      <c r="L108" s="128"/>
      <c r="M108" s="129"/>
    </row>
    <row r="109" spans="1:13" ht="16.2" thickBot="1" x14ac:dyDescent="0.3">
      <c r="A109" s="120"/>
      <c r="B109" s="121"/>
      <c r="C109" s="121"/>
      <c r="D109" s="121"/>
      <c r="E109" s="121"/>
      <c r="F109" s="121" t="str">
        <f>H17</f>
        <v>Лисунова А.В (ВК, г.Симферополь)</v>
      </c>
      <c r="G109" s="121"/>
      <c r="H109" s="121"/>
      <c r="I109" s="121"/>
      <c r="J109" s="121" t="str">
        <f>H18</f>
        <v>Азаров С.Н. (ВК, Санкт‐Петербург)</v>
      </c>
      <c r="K109" s="121"/>
      <c r="L109" s="121"/>
      <c r="M109" s="122"/>
    </row>
    <row r="110" spans="1:13" ht="14.4" thickTop="1" x14ac:dyDescent="0.25"/>
  </sheetData>
  <mergeCells count="41">
    <mergeCell ref="I15:M15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08:F108"/>
    <mergeCell ref="G108:M108"/>
    <mergeCell ref="I21:I22"/>
    <mergeCell ref="J21:J22"/>
    <mergeCell ref="K21:K22"/>
    <mergeCell ref="L21:L22"/>
    <mergeCell ref="M21:M22"/>
    <mergeCell ref="A93:G93"/>
    <mergeCell ref="H93:M93"/>
    <mergeCell ref="A103:E103"/>
    <mergeCell ref="F103:I103"/>
    <mergeCell ref="J103:M103"/>
    <mergeCell ref="A104:F104"/>
    <mergeCell ref="G104:M104"/>
    <mergeCell ref="A109:E109"/>
    <mergeCell ref="F109:I109"/>
    <mergeCell ref="J109:M109"/>
    <mergeCell ref="A107:F107"/>
    <mergeCell ref="G107:M107"/>
  </mergeCells>
  <conditionalFormatting sqref="B1 B6:B7 B9:B11 B13:B14 B16:B1048576">
    <cfRule type="duplicateValues" dxfId="7" priority="5"/>
  </conditionalFormatting>
  <conditionalFormatting sqref="B2">
    <cfRule type="duplicateValues" dxfId="6" priority="4"/>
  </conditionalFormatting>
  <conditionalFormatting sqref="B3">
    <cfRule type="duplicateValues" dxfId="5" priority="3"/>
  </conditionalFormatting>
  <conditionalFormatting sqref="B4">
    <cfRule type="duplicateValues" dxfId="4" priority="2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6DF0D-ECF5-4484-8FAC-2503B2FCF41D}">
  <sheetPr>
    <tabColor theme="3" tint="-0.249977111117893"/>
    <pageSetUpPr fitToPage="1"/>
  </sheetPr>
  <dimension ref="A1:R87"/>
  <sheetViews>
    <sheetView view="pageBreakPreview" topLeftCell="A16" zoomScale="75" zoomScaleNormal="100" zoomScaleSheetLayoutView="75" workbookViewId="0">
      <selection activeCell="H28" sqref="H28"/>
    </sheetView>
  </sheetViews>
  <sheetFormatPr defaultColWidth="9.33203125" defaultRowHeight="13.8" x14ac:dyDescent="0.25"/>
  <cols>
    <col min="1" max="1" width="7" style="1" customWidth="1"/>
    <col min="2" max="2" width="7" style="106" customWidth="1"/>
    <col min="3" max="3" width="13.33203125" style="106" customWidth="1"/>
    <col min="4" max="4" width="6.109375" style="15" hidden="1" customWidth="1"/>
    <col min="5" max="5" width="27.2187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2.109375" style="60" customWidth="1"/>
    <col min="12" max="12" width="13.33203125" style="1" customWidth="1"/>
    <col min="13" max="13" width="20.6640625" style="1" customWidth="1"/>
    <col min="14" max="16384" width="9.33203125" style="1"/>
  </cols>
  <sheetData>
    <row r="1" spans="1:18" ht="19.2" customHeight="1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8" ht="19.2" customHeight="1" x14ac:dyDescent="0.25">
      <c r="A2" s="152" t="s">
        <v>68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8" ht="19.2" customHeight="1" x14ac:dyDescent="0.25">
      <c r="A3" s="152" t="s">
        <v>11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8" ht="19.2" customHeight="1" x14ac:dyDescent="0.25">
      <c r="A4" s="152" t="s">
        <v>69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8" x14ac:dyDescent="0.3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P5" s="29"/>
    </row>
    <row r="6" spans="1:18" s="2" customFormat="1" ht="28.8" x14ac:dyDescent="0.3">
      <c r="A6" s="154" t="s">
        <v>48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R6" s="29"/>
    </row>
    <row r="7" spans="1:18" s="2" customFormat="1" ht="18" customHeight="1" x14ac:dyDescent="0.25">
      <c r="A7" s="155" t="s">
        <v>18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8" s="2" customFormat="1" ht="4.5" customHeight="1" thickBot="1" x14ac:dyDescent="0.3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8" ht="19.5" customHeight="1" thickTop="1" x14ac:dyDescent="0.25">
      <c r="A9" s="157" t="s">
        <v>23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/>
    </row>
    <row r="10" spans="1:18" ht="18" customHeight="1" x14ac:dyDescent="0.25">
      <c r="A10" s="160" t="s">
        <v>56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2"/>
    </row>
    <row r="11" spans="1:18" ht="19.5" customHeight="1" x14ac:dyDescent="0.25">
      <c r="A11" s="160" t="s">
        <v>158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2"/>
    </row>
    <row r="12" spans="1:18" ht="5.25" customHeight="1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</row>
    <row r="13" spans="1:18" ht="14.4" x14ac:dyDescent="0.3">
      <c r="A13" s="51" t="s">
        <v>70</v>
      </c>
      <c r="B13" s="25"/>
      <c r="C13" s="25"/>
      <c r="D13" s="13"/>
      <c r="E13" s="86"/>
      <c r="F13" s="5"/>
      <c r="G13" s="5"/>
      <c r="H13" s="38" t="s">
        <v>57</v>
      </c>
      <c r="I13" s="5"/>
      <c r="J13" s="5"/>
      <c r="K13" s="52"/>
      <c r="L13" s="38"/>
      <c r="M13" s="84" t="s">
        <v>59</v>
      </c>
    </row>
    <row r="14" spans="1:18" ht="14.4" x14ac:dyDescent="0.25">
      <c r="A14" s="74" t="s">
        <v>71</v>
      </c>
      <c r="B14" s="17"/>
      <c r="C14" s="17"/>
      <c r="D14" s="14"/>
      <c r="E14" s="75"/>
      <c r="F14" s="6"/>
      <c r="G14" s="6"/>
      <c r="H14" s="87" t="s">
        <v>58</v>
      </c>
      <c r="I14" s="6"/>
      <c r="J14" s="6"/>
      <c r="K14" s="53"/>
      <c r="L14" s="87"/>
      <c r="M14" s="88" t="s">
        <v>73</v>
      </c>
    </row>
    <row r="15" spans="1:18" ht="14.4" x14ac:dyDescent="0.25">
      <c r="A15" s="163" t="s">
        <v>10</v>
      </c>
      <c r="B15" s="147"/>
      <c r="C15" s="147"/>
      <c r="D15" s="147"/>
      <c r="E15" s="147"/>
      <c r="F15" s="147"/>
      <c r="G15" s="147"/>
      <c r="H15" s="164"/>
      <c r="I15" s="146" t="s">
        <v>1</v>
      </c>
      <c r="J15" s="147"/>
      <c r="K15" s="147"/>
      <c r="L15" s="147"/>
      <c r="M15" s="148"/>
    </row>
    <row r="16" spans="1:18" ht="14.4" x14ac:dyDescent="0.25">
      <c r="A16" s="22" t="s">
        <v>19</v>
      </c>
      <c r="B16" s="18"/>
      <c r="C16" s="18"/>
      <c r="D16" s="16"/>
      <c r="E16" s="10"/>
      <c r="F16" s="11"/>
      <c r="G16" s="10"/>
      <c r="H16" s="12"/>
      <c r="I16" s="44" t="s">
        <v>43</v>
      </c>
      <c r="J16" s="7"/>
      <c r="K16" s="54"/>
      <c r="L16" s="7"/>
      <c r="M16" s="23"/>
    </row>
    <row r="17" spans="1:13" ht="14.4" x14ac:dyDescent="0.25">
      <c r="A17" s="22" t="s">
        <v>20</v>
      </c>
      <c r="B17" s="18"/>
      <c r="C17" s="18"/>
      <c r="D17" s="16"/>
      <c r="E17" s="9"/>
      <c r="F17" s="11"/>
      <c r="G17" s="10"/>
      <c r="H17" s="12" t="s">
        <v>75</v>
      </c>
      <c r="I17" s="44" t="s">
        <v>44</v>
      </c>
      <c r="J17" s="7"/>
      <c r="K17" s="54"/>
      <c r="L17" s="7"/>
      <c r="M17" s="43"/>
    </row>
    <row r="18" spans="1:13" ht="14.4" x14ac:dyDescent="0.25">
      <c r="A18" s="22" t="s">
        <v>21</v>
      </c>
      <c r="B18" s="18"/>
      <c r="C18" s="18"/>
      <c r="D18" s="16"/>
      <c r="E18" s="9"/>
      <c r="F18" s="11"/>
      <c r="G18" s="10"/>
      <c r="H18" s="12" t="s">
        <v>76</v>
      </c>
      <c r="I18" s="44" t="s">
        <v>45</v>
      </c>
      <c r="J18" s="7"/>
      <c r="K18" s="54"/>
      <c r="L18" s="7"/>
      <c r="M18" s="43"/>
    </row>
    <row r="19" spans="1:13" ht="16.2" thickBot="1" x14ac:dyDescent="0.3">
      <c r="A19" s="22" t="s">
        <v>17</v>
      </c>
      <c r="B19" s="19"/>
      <c r="C19" s="19"/>
      <c r="D19" s="24"/>
      <c r="E19" s="8"/>
      <c r="F19" s="8"/>
      <c r="G19" s="8"/>
      <c r="H19" s="12" t="s">
        <v>77</v>
      </c>
      <c r="I19" s="44" t="s">
        <v>60</v>
      </c>
      <c r="J19" s="7"/>
      <c r="K19" s="54"/>
      <c r="L19" s="72">
        <v>484</v>
      </c>
      <c r="M19" s="23" t="s">
        <v>74</v>
      </c>
    </row>
    <row r="20" spans="1:13" ht="9.75" customHeight="1" thickTop="1" thickBot="1" x14ac:dyDescent="0.3">
      <c r="A20" s="31"/>
      <c r="B20" s="27"/>
      <c r="C20" s="27"/>
      <c r="D20" s="28"/>
      <c r="E20" s="26"/>
      <c r="F20" s="26"/>
      <c r="G20" s="26"/>
      <c r="H20" s="26"/>
      <c r="I20" s="26"/>
      <c r="J20" s="26"/>
      <c r="K20" s="55"/>
      <c r="L20" s="26"/>
      <c r="M20" s="32"/>
    </row>
    <row r="21" spans="1:13" s="3" customFormat="1" ht="21" customHeight="1" thickTop="1" x14ac:dyDescent="0.25">
      <c r="A21" s="142" t="s">
        <v>7</v>
      </c>
      <c r="B21" s="126" t="s">
        <v>14</v>
      </c>
      <c r="C21" s="126" t="s">
        <v>42</v>
      </c>
      <c r="D21" s="144" t="s">
        <v>12</v>
      </c>
      <c r="E21" s="126" t="s">
        <v>2</v>
      </c>
      <c r="F21" s="126" t="s">
        <v>41</v>
      </c>
      <c r="G21" s="126" t="s">
        <v>9</v>
      </c>
      <c r="H21" s="126" t="s">
        <v>15</v>
      </c>
      <c r="I21" s="126" t="s">
        <v>8</v>
      </c>
      <c r="J21" s="126" t="s">
        <v>27</v>
      </c>
      <c r="K21" s="130" t="s">
        <v>24</v>
      </c>
      <c r="L21" s="132" t="s">
        <v>26</v>
      </c>
      <c r="M21" s="134" t="s">
        <v>16</v>
      </c>
    </row>
    <row r="22" spans="1:13" s="3" customFormat="1" ht="13.5" customHeight="1" x14ac:dyDescent="0.25">
      <c r="A22" s="143"/>
      <c r="B22" s="127"/>
      <c r="C22" s="127"/>
      <c r="D22" s="145"/>
      <c r="E22" s="127"/>
      <c r="F22" s="127"/>
      <c r="G22" s="127"/>
      <c r="H22" s="127"/>
      <c r="I22" s="127"/>
      <c r="J22" s="127"/>
      <c r="K22" s="131"/>
      <c r="L22" s="133"/>
      <c r="M22" s="135"/>
    </row>
    <row r="23" spans="1:13" s="4" customFormat="1" ht="26.25" customHeight="1" x14ac:dyDescent="0.25">
      <c r="A23" s="93">
        <v>1</v>
      </c>
      <c r="B23" s="39">
        <v>119</v>
      </c>
      <c r="C23" s="39">
        <v>10078945452</v>
      </c>
      <c r="D23" s="34"/>
      <c r="E23" s="40" t="s">
        <v>159</v>
      </c>
      <c r="F23" s="103">
        <v>38419</v>
      </c>
      <c r="G23" s="81" t="s">
        <v>38</v>
      </c>
      <c r="H23" s="101" t="s">
        <v>61</v>
      </c>
      <c r="I23" s="73">
        <v>0.57180600000000004</v>
      </c>
      <c r="J23" s="73"/>
      <c r="K23" s="56">
        <f t="shared" ref="K23:K54" si="0">$L$19/((I23*24))</f>
        <v>35.268371907022079</v>
      </c>
      <c r="L23" s="33" t="s">
        <v>25</v>
      </c>
      <c r="M23" s="37"/>
    </row>
    <row r="24" spans="1:13" s="4" customFormat="1" ht="26.25" customHeight="1" x14ac:dyDescent="0.25">
      <c r="A24" s="35">
        <v>2</v>
      </c>
      <c r="B24" s="39">
        <v>109</v>
      </c>
      <c r="C24" s="39">
        <v>10084014613</v>
      </c>
      <c r="D24" s="34"/>
      <c r="E24" s="40" t="s">
        <v>160</v>
      </c>
      <c r="F24" s="103">
        <v>38853</v>
      </c>
      <c r="G24" s="81" t="s">
        <v>38</v>
      </c>
      <c r="H24" s="101" t="s">
        <v>161</v>
      </c>
      <c r="I24" s="73">
        <v>0.57275500000000001</v>
      </c>
      <c r="J24" s="73">
        <f t="shared" ref="J24:J54" si="1">I24-$I$23</f>
        <v>9.4899999999997764E-4</v>
      </c>
      <c r="K24" s="56">
        <f t="shared" si="0"/>
        <v>35.209935603646699</v>
      </c>
      <c r="L24" s="33" t="s">
        <v>38</v>
      </c>
      <c r="M24" s="37"/>
    </row>
    <row r="25" spans="1:13" s="4" customFormat="1" ht="26.25" customHeight="1" x14ac:dyDescent="0.25">
      <c r="A25" s="35">
        <v>3</v>
      </c>
      <c r="B25" s="36">
        <v>111</v>
      </c>
      <c r="C25" s="39">
        <v>10119333525</v>
      </c>
      <c r="D25" s="34"/>
      <c r="E25" s="40" t="s">
        <v>162</v>
      </c>
      <c r="F25" s="103">
        <v>38655</v>
      </c>
      <c r="G25" s="81" t="s">
        <v>38</v>
      </c>
      <c r="H25" s="101" t="s">
        <v>54</v>
      </c>
      <c r="I25" s="73">
        <v>0.57674800000000004</v>
      </c>
      <c r="J25" s="73">
        <f t="shared" si="1"/>
        <v>4.9420000000000019E-3</v>
      </c>
      <c r="K25" s="56">
        <f t="shared" si="0"/>
        <v>34.966166621586318</v>
      </c>
      <c r="L25" s="33" t="s">
        <v>38</v>
      </c>
      <c r="M25" s="89"/>
    </row>
    <row r="26" spans="1:13" s="4" customFormat="1" ht="26.25" customHeight="1" x14ac:dyDescent="0.25">
      <c r="A26" s="35">
        <v>4</v>
      </c>
      <c r="B26" s="36">
        <v>126</v>
      </c>
      <c r="C26" s="39">
        <v>10078169149</v>
      </c>
      <c r="D26" s="34"/>
      <c r="E26" s="40" t="s">
        <v>163</v>
      </c>
      <c r="F26" s="103">
        <v>38374</v>
      </c>
      <c r="G26" s="81" t="s">
        <v>38</v>
      </c>
      <c r="H26" s="101" t="s">
        <v>141</v>
      </c>
      <c r="I26" s="73">
        <v>0.58082199999999995</v>
      </c>
      <c r="J26" s="73">
        <f t="shared" si="1"/>
        <v>9.015999999999913E-3</v>
      </c>
      <c r="K26" s="56">
        <f t="shared" si="0"/>
        <v>34.720907036349637</v>
      </c>
      <c r="L26" s="33" t="s">
        <v>38</v>
      </c>
      <c r="M26" s="37"/>
    </row>
    <row r="27" spans="1:13" s="4" customFormat="1" ht="26.25" customHeight="1" x14ac:dyDescent="0.25">
      <c r="A27" s="35">
        <v>5</v>
      </c>
      <c r="B27" s="36">
        <v>130</v>
      </c>
      <c r="C27" s="39">
        <v>10091409447</v>
      </c>
      <c r="D27" s="34"/>
      <c r="E27" s="40" t="s">
        <v>164</v>
      </c>
      <c r="F27" s="103">
        <v>38466</v>
      </c>
      <c r="G27" s="81" t="s">
        <v>38</v>
      </c>
      <c r="H27" s="101" t="s">
        <v>213</v>
      </c>
      <c r="I27" s="73">
        <v>0.58429399999999998</v>
      </c>
      <c r="J27" s="73">
        <f t="shared" si="1"/>
        <v>1.2487999999999944E-2</v>
      </c>
      <c r="K27" s="56">
        <f t="shared" si="0"/>
        <v>34.514587975688038</v>
      </c>
      <c r="L27" s="33" t="s">
        <v>38</v>
      </c>
      <c r="M27" s="37"/>
    </row>
    <row r="28" spans="1:13" s="4" customFormat="1" ht="26.25" customHeight="1" x14ac:dyDescent="0.25">
      <c r="A28" s="35">
        <v>6</v>
      </c>
      <c r="B28" s="36">
        <v>117</v>
      </c>
      <c r="C28" s="39">
        <v>10091546560</v>
      </c>
      <c r="D28" s="34"/>
      <c r="E28" s="40" t="s">
        <v>165</v>
      </c>
      <c r="F28" s="103">
        <v>38873</v>
      </c>
      <c r="G28" s="81" t="s">
        <v>38</v>
      </c>
      <c r="H28" s="101" t="s">
        <v>85</v>
      </c>
      <c r="I28" s="73">
        <v>0.58633100000000005</v>
      </c>
      <c r="J28" s="73">
        <f t="shared" si="1"/>
        <v>1.452500000000001E-2</v>
      </c>
      <c r="K28" s="56">
        <f t="shared" si="0"/>
        <v>34.394679228399426</v>
      </c>
      <c r="L28" s="33" t="s">
        <v>38</v>
      </c>
      <c r="M28" s="37"/>
    </row>
    <row r="29" spans="1:13" s="4" customFormat="1" ht="26.25" customHeight="1" x14ac:dyDescent="0.25">
      <c r="A29" s="35">
        <v>7</v>
      </c>
      <c r="B29" s="36">
        <v>102</v>
      </c>
      <c r="C29" s="39">
        <v>10104991972</v>
      </c>
      <c r="D29" s="34"/>
      <c r="E29" s="40" t="s">
        <v>166</v>
      </c>
      <c r="F29" s="103">
        <v>38545</v>
      </c>
      <c r="G29" s="81" t="s">
        <v>38</v>
      </c>
      <c r="H29" s="101" t="s">
        <v>64</v>
      </c>
      <c r="I29" s="73">
        <v>0.58736100000000002</v>
      </c>
      <c r="J29" s="73">
        <f t="shared" si="1"/>
        <v>1.5554999999999986E-2</v>
      </c>
      <c r="K29" s="56">
        <f t="shared" si="0"/>
        <v>34.334364499288625</v>
      </c>
      <c r="L29" s="33" t="s">
        <v>38</v>
      </c>
      <c r="M29" s="37"/>
    </row>
    <row r="30" spans="1:13" s="4" customFormat="1" ht="26.25" customHeight="1" x14ac:dyDescent="0.25">
      <c r="A30" s="35">
        <v>8</v>
      </c>
      <c r="B30" s="36">
        <v>104</v>
      </c>
      <c r="C30" s="39">
        <v>10117846492</v>
      </c>
      <c r="D30" s="34"/>
      <c r="E30" s="40" t="s">
        <v>167</v>
      </c>
      <c r="F30" s="103">
        <v>38472</v>
      </c>
      <c r="G30" s="81" t="s">
        <v>38</v>
      </c>
      <c r="H30" s="101" t="s">
        <v>64</v>
      </c>
      <c r="I30" s="73">
        <v>0.58766200000000002</v>
      </c>
      <c r="J30" s="73">
        <f t="shared" si="1"/>
        <v>1.5855999999999981E-2</v>
      </c>
      <c r="K30" s="56">
        <f t="shared" si="0"/>
        <v>34.31677846562593</v>
      </c>
      <c r="L30" s="33" t="s">
        <v>38</v>
      </c>
      <c r="M30" s="37"/>
    </row>
    <row r="31" spans="1:13" s="4" customFormat="1" ht="26.25" customHeight="1" x14ac:dyDescent="0.25">
      <c r="A31" s="35">
        <v>9</v>
      </c>
      <c r="B31" s="36">
        <v>133</v>
      </c>
      <c r="C31" s="39">
        <v>10090444501</v>
      </c>
      <c r="D31" s="34"/>
      <c r="E31" s="40" t="s">
        <v>168</v>
      </c>
      <c r="F31" s="103">
        <v>38358</v>
      </c>
      <c r="G31" s="81" t="s">
        <v>38</v>
      </c>
      <c r="H31" s="101" t="s">
        <v>92</v>
      </c>
      <c r="I31" s="73">
        <v>0.58841399999999999</v>
      </c>
      <c r="J31" s="73">
        <f t="shared" si="1"/>
        <v>1.6607999999999956E-2</v>
      </c>
      <c r="K31" s="56">
        <f t="shared" si="0"/>
        <v>34.272921219866738</v>
      </c>
      <c r="L31" s="33" t="s">
        <v>38</v>
      </c>
      <c r="M31" s="37"/>
    </row>
    <row r="32" spans="1:13" s="4" customFormat="1" ht="26.25" customHeight="1" x14ac:dyDescent="0.25">
      <c r="A32" s="35">
        <v>10</v>
      </c>
      <c r="B32" s="36">
        <v>120</v>
      </c>
      <c r="C32" s="39">
        <v>10096753036</v>
      </c>
      <c r="D32" s="34"/>
      <c r="E32" s="40" t="s">
        <v>169</v>
      </c>
      <c r="F32" s="103">
        <v>39033</v>
      </c>
      <c r="G32" s="81" t="s">
        <v>38</v>
      </c>
      <c r="H32" s="101" t="s">
        <v>52</v>
      </c>
      <c r="I32" s="73">
        <v>0.58884300000000001</v>
      </c>
      <c r="J32" s="73">
        <f t="shared" si="1"/>
        <v>1.7036999999999969E-2</v>
      </c>
      <c r="K32" s="56">
        <f t="shared" si="0"/>
        <v>34.247951774355244</v>
      </c>
      <c r="L32" s="33" t="s">
        <v>38</v>
      </c>
      <c r="M32" s="37"/>
    </row>
    <row r="33" spans="1:13" s="4" customFormat="1" ht="26.25" customHeight="1" x14ac:dyDescent="0.25">
      <c r="A33" s="35">
        <v>11</v>
      </c>
      <c r="B33" s="36">
        <v>121</v>
      </c>
      <c r="C33" s="39">
        <v>10083057141</v>
      </c>
      <c r="D33" s="34"/>
      <c r="E33" s="40" t="s">
        <v>170</v>
      </c>
      <c r="F33" s="103">
        <v>38534</v>
      </c>
      <c r="G33" s="81" t="s">
        <v>38</v>
      </c>
      <c r="H33" s="101" t="s">
        <v>83</v>
      </c>
      <c r="I33" s="73">
        <v>0.59011599999999997</v>
      </c>
      <c r="J33" s="73">
        <f t="shared" si="1"/>
        <v>1.8309999999999937E-2</v>
      </c>
      <c r="K33" s="56">
        <f t="shared" si="0"/>
        <v>34.174071990365739</v>
      </c>
      <c r="L33" s="33" t="s">
        <v>38</v>
      </c>
      <c r="M33" s="92"/>
    </row>
    <row r="34" spans="1:13" s="4" customFormat="1" ht="26.25" customHeight="1" x14ac:dyDescent="0.25">
      <c r="A34" s="35">
        <v>12</v>
      </c>
      <c r="B34" s="36">
        <v>137</v>
      </c>
      <c r="C34" s="39">
        <v>10077687179</v>
      </c>
      <c r="D34" s="34"/>
      <c r="E34" s="40" t="s">
        <v>171</v>
      </c>
      <c r="F34" s="103">
        <v>38682</v>
      </c>
      <c r="G34" s="81" t="s">
        <v>38</v>
      </c>
      <c r="H34" s="101" t="s">
        <v>62</v>
      </c>
      <c r="I34" s="73">
        <v>0.59312500000000001</v>
      </c>
      <c r="J34" s="73">
        <f t="shared" si="1"/>
        <v>2.1318999999999977E-2</v>
      </c>
      <c r="K34" s="56">
        <f t="shared" si="0"/>
        <v>34.000702493853183</v>
      </c>
      <c r="L34" s="33" t="s">
        <v>38</v>
      </c>
      <c r="M34" s="89"/>
    </row>
    <row r="35" spans="1:13" s="4" customFormat="1" ht="26.25" customHeight="1" x14ac:dyDescent="0.25">
      <c r="A35" s="35">
        <v>13</v>
      </c>
      <c r="B35" s="36">
        <v>112</v>
      </c>
      <c r="C35" s="39">
        <v>10119333626</v>
      </c>
      <c r="D35" s="34"/>
      <c r="E35" s="40" t="s">
        <v>172</v>
      </c>
      <c r="F35" s="103">
        <v>38602</v>
      </c>
      <c r="G35" s="81" t="s">
        <v>38</v>
      </c>
      <c r="H35" s="101" t="s">
        <v>54</v>
      </c>
      <c r="I35" s="73">
        <v>0.59420099999999998</v>
      </c>
      <c r="J35" s="73">
        <f t="shared" si="1"/>
        <v>2.2394999999999943E-2</v>
      </c>
      <c r="K35" s="56">
        <f t="shared" si="0"/>
        <v>33.939132829912211</v>
      </c>
      <c r="L35" s="33"/>
      <c r="M35" s="37"/>
    </row>
    <row r="36" spans="1:13" s="4" customFormat="1" ht="26.25" customHeight="1" x14ac:dyDescent="0.25">
      <c r="A36" s="35">
        <v>14</v>
      </c>
      <c r="B36" s="36">
        <v>115</v>
      </c>
      <c r="C36" s="39">
        <v>10119461342</v>
      </c>
      <c r="D36" s="34"/>
      <c r="E36" s="40" t="s">
        <v>173</v>
      </c>
      <c r="F36" s="103">
        <v>38816</v>
      </c>
      <c r="G36" s="81" t="s">
        <v>50</v>
      </c>
      <c r="H36" s="101" t="s">
        <v>54</v>
      </c>
      <c r="I36" s="73">
        <v>0.59688699999999995</v>
      </c>
      <c r="J36" s="73">
        <f t="shared" si="1"/>
        <v>2.5080999999999909E-2</v>
      </c>
      <c r="K36" s="56">
        <f t="shared" si="0"/>
        <v>33.786406248865646</v>
      </c>
      <c r="L36" s="33"/>
      <c r="M36" s="92"/>
    </row>
    <row r="37" spans="1:13" s="4" customFormat="1" ht="26.25" customHeight="1" x14ac:dyDescent="0.25">
      <c r="A37" s="35">
        <v>15</v>
      </c>
      <c r="B37" s="36">
        <v>108</v>
      </c>
      <c r="C37" s="39">
        <v>10089250791</v>
      </c>
      <c r="D37" s="34"/>
      <c r="E37" s="40" t="s">
        <v>174</v>
      </c>
      <c r="F37" s="103">
        <v>38484</v>
      </c>
      <c r="G37" s="81" t="s">
        <v>38</v>
      </c>
      <c r="H37" s="101" t="s">
        <v>87</v>
      </c>
      <c r="I37" s="73">
        <v>0.59696800000000005</v>
      </c>
      <c r="J37" s="73">
        <f t="shared" si="1"/>
        <v>2.5162000000000018E-2</v>
      </c>
      <c r="K37" s="56">
        <f t="shared" si="0"/>
        <v>33.781821917869408</v>
      </c>
      <c r="L37" s="33"/>
      <c r="M37" s="37"/>
    </row>
    <row r="38" spans="1:13" s="4" customFormat="1" ht="26.25" customHeight="1" x14ac:dyDescent="0.25">
      <c r="A38" s="35">
        <v>16</v>
      </c>
      <c r="B38" s="36">
        <v>106</v>
      </c>
      <c r="C38" s="39">
        <v>10114988632</v>
      </c>
      <c r="D38" s="34"/>
      <c r="E38" s="40" t="s">
        <v>175</v>
      </c>
      <c r="F38" s="103">
        <v>38443</v>
      </c>
      <c r="G38" s="81" t="s">
        <v>38</v>
      </c>
      <c r="H38" s="101" t="s">
        <v>87</v>
      </c>
      <c r="I38" s="73">
        <v>0.60070599999999996</v>
      </c>
      <c r="J38" s="73">
        <f t="shared" si="1"/>
        <v>2.8899999999999926E-2</v>
      </c>
      <c r="K38" s="56">
        <f t="shared" si="0"/>
        <v>33.571608518421101</v>
      </c>
      <c r="L38" s="33"/>
      <c r="M38" s="37"/>
    </row>
    <row r="39" spans="1:13" s="4" customFormat="1" ht="26.25" customHeight="1" x14ac:dyDescent="0.25">
      <c r="A39" s="35">
        <v>17</v>
      </c>
      <c r="B39" s="36">
        <v>103</v>
      </c>
      <c r="C39" s="39">
        <v>10096408987</v>
      </c>
      <c r="D39" s="34"/>
      <c r="E39" s="40" t="s">
        <v>176</v>
      </c>
      <c r="F39" s="103">
        <v>38912</v>
      </c>
      <c r="G39" s="81" t="s">
        <v>38</v>
      </c>
      <c r="H39" s="101" t="s">
        <v>64</v>
      </c>
      <c r="I39" s="73">
        <v>0.60442099999999999</v>
      </c>
      <c r="J39" s="73">
        <f t="shared" si="1"/>
        <v>3.261499999999995E-2</v>
      </c>
      <c r="K39" s="56">
        <f t="shared" si="0"/>
        <v>33.365264718907298</v>
      </c>
      <c r="L39" s="33"/>
      <c r="M39" s="89"/>
    </row>
    <row r="40" spans="1:13" s="4" customFormat="1" ht="26.25" customHeight="1" x14ac:dyDescent="0.25">
      <c r="A40" s="35">
        <v>18</v>
      </c>
      <c r="B40" s="36">
        <v>101</v>
      </c>
      <c r="C40" s="39">
        <v>10104925082</v>
      </c>
      <c r="D40" s="34"/>
      <c r="E40" s="40" t="s">
        <v>177</v>
      </c>
      <c r="F40" s="103">
        <v>38769</v>
      </c>
      <c r="G40" s="81" t="s">
        <v>38</v>
      </c>
      <c r="H40" s="101" t="s">
        <v>64</v>
      </c>
      <c r="I40" s="73">
        <v>0.61290500000000003</v>
      </c>
      <c r="J40" s="73">
        <f t="shared" si="1"/>
        <v>4.1098999999999997E-2</v>
      </c>
      <c r="K40" s="56">
        <f t="shared" si="0"/>
        <v>32.90341352520646</v>
      </c>
      <c r="L40" s="33"/>
      <c r="M40" s="37"/>
    </row>
    <row r="41" spans="1:13" s="4" customFormat="1" ht="26.25" customHeight="1" x14ac:dyDescent="0.25">
      <c r="A41" s="35">
        <v>19</v>
      </c>
      <c r="B41" s="36">
        <v>107</v>
      </c>
      <c r="C41" s="39">
        <v>10084014512</v>
      </c>
      <c r="D41" s="34"/>
      <c r="E41" s="40" t="s">
        <v>178</v>
      </c>
      <c r="F41" s="103">
        <v>38388</v>
      </c>
      <c r="G41" s="81" t="s">
        <v>38</v>
      </c>
      <c r="H41" s="101" t="s">
        <v>87</v>
      </c>
      <c r="I41" s="73">
        <v>0.61436299999999999</v>
      </c>
      <c r="J41" s="73">
        <f t="shared" si="1"/>
        <v>4.2556999999999956E-2</v>
      </c>
      <c r="K41" s="56">
        <f t="shared" si="0"/>
        <v>32.825327480116265</v>
      </c>
      <c r="L41" s="33"/>
      <c r="M41" s="37"/>
    </row>
    <row r="42" spans="1:13" s="4" customFormat="1" ht="26.25" customHeight="1" x14ac:dyDescent="0.25">
      <c r="A42" s="35">
        <v>20</v>
      </c>
      <c r="B42" s="36">
        <v>140</v>
      </c>
      <c r="C42" s="39">
        <v>10077479742</v>
      </c>
      <c r="D42" s="34"/>
      <c r="E42" s="40" t="s">
        <v>179</v>
      </c>
      <c r="F42" s="103">
        <v>38488</v>
      </c>
      <c r="G42" s="81" t="s">
        <v>38</v>
      </c>
      <c r="H42" s="101" t="s">
        <v>62</v>
      </c>
      <c r="I42" s="73">
        <v>0.61751199999999995</v>
      </c>
      <c r="J42" s="73">
        <f t="shared" si="1"/>
        <v>4.5705999999999913E-2</v>
      </c>
      <c r="K42" s="56">
        <f t="shared" si="0"/>
        <v>32.657934852548081</v>
      </c>
      <c r="L42" s="33"/>
      <c r="M42" s="37"/>
    </row>
    <row r="43" spans="1:13" s="4" customFormat="1" ht="26.25" customHeight="1" x14ac:dyDescent="0.25">
      <c r="A43" s="35">
        <v>21</v>
      </c>
      <c r="B43" s="36">
        <v>142</v>
      </c>
      <c r="C43" s="39">
        <v>10089944343</v>
      </c>
      <c r="D43" s="34"/>
      <c r="E43" s="40" t="s">
        <v>180</v>
      </c>
      <c r="F43" s="103">
        <v>39058</v>
      </c>
      <c r="G43" s="81" t="s">
        <v>46</v>
      </c>
      <c r="H43" s="101" t="s">
        <v>62</v>
      </c>
      <c r="I43" s="73">
        <v>0.62612299999999999</v>
      </c>
      <c r="J43" s="73">
        <f t="shared" si="1"/>
        <v>5.4316999999999949E-2</v>
      </c>
      <c r="K43" s="56">
        <f t="shared" si="0"/>
        <v>32.208793905776766</v>
      </c>
      <c r="L43" s="33"/>
      <c r="M43" s="37"/>
    </row>
    <row r="44" spans="1:13" s="4" customFormat="1" ht="26.25" customHeight="1" x14ac:dyDescent="0.25">
      <c r="A44" s="35">
        <v>22</v>
      </c>
      <c r="B44" s="36">
        <v>127</v>
      </c>
      <c r="C44" s="39">
        <v>10120229056</v>
      </c>
      <c r="D44" s="34"/>
      <c r="E44" s="40" t="s">
        <v>181</v>
      </c>
      <c r="F44" s="103">
        <v>38458</v>
      </c>
      <c r="G44" s="81" t="s">
        <v>38</v>
      </c>
      <c r="H44" s="101" t="s">
        <v>53</v>
      </c>
      <c r="I44" s="73">
        <v>0.62719899999999995</v>
      </c>
      <c r="J44" s="73">
        <f t="shared" si="1"/>
        <v>5.5392999999999915E-2</v>
      </c>
      <c r="K44" s="56">
        <f t="shared" si="0"/>
        <v>32.153537659764552</v>
      </c>
      <c r="L44" s="33"/>
      <c r="M44" s="37"/>
    </row>
    <row r="45" spans="1:13" s="4" customFormat="1" ht="26.25" customHeight="1" x14ac:dyDescent="0.25">
      <c r="A45" s="35">
        <v>23</v>
      </c>
      <c r="B45" s="36">
        <v>113</v>
      </c>
      <c r="C45" s="39">
        <v>10126989552</v>
      </c>
      <c r="D45" s="34"/>
      <c r="E45" s="40" t="s">
        <v>182</v>
      </c>
      <c r="F45" s="103">
        <v>38856</v>
      </c>
      <c r="G45" s="81" t="s">
        <v>46</v>
      </c>
      <c r="H45" s="101" t="s">
        <v>54</v>
      </c>
      <c r="I45" s="73">
        <v>0.62905100000000003</v>
      </c>
      <c r="J45" s="73">
        <f t="shared" si="1"/>
        <v>5.724499999999999E-2</v>
      </c>
      <c r="K45" s="56">
        <f t="shared" si="0"/>
        <v>32.058873869792222</v>
      </c>
      <c r="L45" s="33"/>
      <c r="M45" s="37"/>
    </row>
    <row r="46" spans="1:13" s="4" customFormat="1" ht="26.25" customHeight="1" x14ac:dyDescent="0.25">
      <c r="A46" s="35">
        <v>24</v>
      </c>
      <c r="B46" s="36">
        <v>143</v>
      </c>
      <c r="C46" s="39">
        <v>10089937673</v>
      </c>
      <c r="D46" s="34"/>
      <c r="E46" s="40" t="s">
        <v>183</v>
      </c>
      <c r="F46" s="103">
        <v>38981</v>
      </c>
      <c r="G46" s="81" t="s">
        <v>46</v>
      </c>
      <c r="H46" s="101" t="s">
        <v>62</v>
      </c>
      <c r="I46" s="73">
        <v>0.63451400000000002</v>
      </c>
      <c r="J46" s="73">
        <f t="shared" si="1"/>
        <v>6.2707999999999986E-2</v>
      </c>
      <c r="K46" s="56">
        <f t="shared" si="0"/>
        <v>31.782855329695902</v>
      </c>
      <c r="L46" s="33"/>
      <c r="M46" s="37"/>
    </row>
    <row r="47" spans="1:13" s="4" customFormat="1" ht="26.25" customHeight="1" x14ac:dyDescent="0.25">
      <c r="A47" s="35">
        <v>25</v>
      </c>
      <c r="B47" s="36">
        <v>124</v>
      </c>
      <c r="C47" s="39">
        <v>10116023704</v>
      </c>
      <c r="D47" s="34"/>
      <c r="E47" s="40" t="s">
        <v>184</v>
      </c>
      <c r="F47" s="103">
        <v>39062</v>
      </c>
      <c r="G47" s="81" t="s">
        <v>46</v>
      </c>
      <c r="H47" s="101" t="s">
        <v>83</v>
      </c>
      <c r="I47" s="73">
        <v>0.63495400000000002</v>
      </c>
      <c r="J47" s="73">
        <f t="shared" si="1"/>
        <v>6.3147999999999982E-2</v>
      </c>
      <c r="K47" s="56">
        <f t="shared" si="0"/>
        <v>31.760830968332613</v>
      </c>
      <c r="L47" s="33"/>
      <c r="M47" s="37"/>
    </row>
    <row r="48" spans="1:13" s="4" customFormat="1" ht="26.25" customHeight="1" x14ac:dyDescent="0.25">
      <c r="A48" s="35">
        <v>26</v>
      </c>
      <c r="B48" s="36">
        <v>128</v>
      </c>
      <c r="C48" s="39">
        <v>10139199832</v>
      </c>
      <c r="D48" s="34"/>
      <c r="E48" s="40" t="s">
        <v>185</v>
      </c>
      <c r="F48" s="103">
        <v>38789</v>
      </c>
      <c r="G48" s="81" t="s">
        <v>38</v>
      </c>
      <c r="H48" s="101" t="s">
        <v>53</v>
      </c>
      <c r="I48" s="73">
        <v>0.63665499999999997</v>
      </c>
      <c r="J48" s="73">
        <f t="shared" si="1"/>
        <v>6.4848999999999934E-2</v>
      </c>
      <c r="K48" s="56">
        <f t="shared" si="0"/>
        <v>31.675973119926283</v>
      </c>
      <c r="L48" s="33"/>
      <c r="M48" s="37"/>
    </row>
    <row r="49" spans="1:13" s="4" customFormat="1" ht="26.25" customHeight="1" x14ac:dyDescent="0.25">
      <c r="A49" s="35">
        <v>27</v>
      </c>
      <c r="B49" s="36">
        <v>145</v>
      </c>
      <c r="C49" s="39">
        <v>10120119427</v>
      </c>
      <c r="D49" s="34"/>
      <c r="E49" s="40" t="s">
        <v>160</v>
      </c>
      <c r="F49" s="103">
        <v>38916</v>
      </c>
      <c r="G49" s="81" t="s">
        <v>38</v>
      </c>
      <c r="H49" s="101" t="s">
        <v>62</v>
      </c>
      <c r="I49" s="73">
        <v>0.64036999999999999</v>
      </c>
      <c r="J49" s="73">
        <f t="shared" si="1"/>
        <v>6.8563999999999958E-2</v>
      </c>
      <c r="K49" s="56">
        <f t="shared" si="0"/>
        <v>31.492210232625929</v>
      </c>
      <c r="L49" s="33"/>
      <c r="M49" s="37"/>
    </row>
    <row r="50" spans="1:13" s="4" customFormat="1" ht="26.25" customHeight="1" x14ac:dyDescent="0.25">
      <c r="A50" s="35">
        <v>28</v>
      </c>
      <c r="B50" s="36">
        <v>123</v>
      </c>
      <c r="C50" s="39">
        <v>10116658850</v>
      </c>
      <c r="D50" s="34"/>
      <c r="E50" s="40" t="s">
        <v>186</v>
      </c>
      <c r="F50" s="103">
        <v>38793</v>
      </c>
      <c r="G50" s="81" t="s">
        <v>38</v>
      </c>
      <c r="H50" s="101" t="s">
        <v>83</v>
      </c>
      <c r="I50" s="73">
        <v>0.64063700000000001</v>
      </c>
      <c r="J50" s="73">
        <f t="shared" si="1"/>
        <v>6.8830999999999976E-2</v>
      </c>
      <c r="K50" s="56">
        <f t="shared" si="0"/>
        <v>31.479085139738519</v>
      </c>
      <c r="L50" s="33"/>
      <c r="M50" s="37"/>
    </row>
    <row r="51" spans="1:13" s="4" customFormat="1" ht="26.25" customHeight="1" x14ac:dyDescent="0.25">
      <c r="A51" s="35">
        <v>29</v>
      </c>
      <c r="B51" s="36">
        <v>122</v>
      </c>
      <c r="C51" s="39">
        <v>10083179096</v>
      </c>
      <c r="D51" s="34"/>
      <c r="E51" s="40" t="s">
        <v>187</v>
      </c>
      <c r="F51" s="103">
        <v>38485</v>
      </c>
      <c r="G51" s="81" t="s">
        <v>38</v>
      </c>
      <c r="H51" s="101" t="s">
        <v>83</v>
      </c>
      <c r="I51" s="73">
        <v>0.64568300000000001</v>
      </c>
      <c r="J51" s="73">
        <f t="shared" si="1"/>
        <v>7.387699999999997E-2</v>
      </c>
      <c r="K51" s="56">
        <f t="shared" si="0"/>
        <v>31.233076705855144</v>
      </c>
      <c r="L51" s="33"/>
      <c r="M51" s="37"/>
    </row>
    <row r="52" spans="1:13" s="4" customFormat="1" ht="26.25" customHeight="1" x14ac:dyDescent="0.25">
      <c r="A52" s="35">
        <v>30</v>
      </c>
      <c r="B52" s="36">
        <v>116</v>
      </c>
      <c r="C52" s="39">
        <v>10119568547</v>
      </c>
      <c r="D52" s="34"/>
      <c r="E52" s="40" t="s">
        <v>188</v>
      </c>
      <c r="F52" s="103">
        <v>38719</v>
      </c>
      <c r="G52" s="81" t="s">
        <v>46</v>
      </c>
      <c r="H52" s="101" t="s">
        <v>54</v>
      </c>
      <c r="I52" s="73">
        <v>0.64733799999999997</v>
      </c>
      <c r="J52" s="73">
        <f t="shared" si="1"/>
        <v>7.5531999999999933E-2</v>
      </c>
      <c r="K52" s="56">
        <f t="shared" si="0"/>
        <v>31.153225465933822</v>
      </c>
      <c r="L52" s="33"/>
      <c r="M52" s="37"/>
    </row>
    <row r="53" spans="1:13" s="4" customFormat="1" ht="26.25" customHeight="1" x14ac:dyDescent="0.25">
      <c r="A53" s="35">
        <v>31</v>
      </c>
      <c r="B53" s="36">
        <v>110</v>
      </c>
      <c r="C53" s="39">
        <v>10105861740</v>
      </c>
      <c r="D53" s="34"/>
      <c r="E53" s="40" t="s">
        <v>189</v>
      </c>
      <c r="F53" s="103">
        <v>38495</v>
      </c>
      <c r="G53" s="81" t="s">
        <v>38</v>
      </c>
      <c r="H53" s="101" t="s">
        <v>54</v>
      </c>
      <c r="I53" s="73">
        <v>0.65349500000000005</v>
      </c>
      <c r="J53" s="73">
        <f t="shared" si="1"/>
        <v>8.1689000000000012E-2</v>
      </c>
      <c r="K53" s="56">
        <f t="shared" si="0"/>
        <v>30.85971073484367</v>
      </c>
      <c r="L53" s="33"/>
      <c r="M53" s="37"/>
    </row>
    <row r="54" spans="1:13" s="4" customFormat="1" ht="26.25" customHeight="1" x14ac:dyDescent="0.25">
      <c r="A54" s="35">
        <v>32</v>
      </c>
      <c r="B54" s="36">
        <v>141</v>
      </c>
      <c r="C54" s="39">
        <v>10090064985</v>
      </c>
      <c r="D54" s="34"/>
      <c r="E54" s="40" t="s">
        <v>190</v>
      </c>
      <c r="F54" s="103">
        <v>38735</v>
      </c>
      <c r="G54" s="81" t="s">
        <v>46</v>
      </c>
      <c r="H54" s="101" t="s">
        <v>62</v>
      </c>
      <c r="I54" s="73">
        <v>0.65390000000000004</v>
      </c>
      <c r="J54" s="73">
        <f t="shared" si="1"/>
        <v>8.2094E-2</v>
      </c>
      <c r="K54" s="56">
        <f t="shared" si="0"/>
        <v>30.840597440995055</v>
      </c>
      <c r="L54" s="33"/>
      <c r="M54" s="37"/>
    </row>
    <row r="55" spans="1:13" s="4" customFormat="1" ht="26.25" customHeight="1" x14ac:dyDescent="0.25">
      <c r="A55" s="35" t="s">
        <v>49</v>
      </c>
      <c r="B55" s="36">
        <v>139</v>
      </c>
      <c r="C55" s="39">
        <v>10090325774</v>
      </c>
      <c r="D55" s="34"/>
      <c r="E55" s="40" t="s">
        <v>191</v>
      </c>
      <c r="F55" s="103">
        <v>39007</v>
      </c>
      <c r="G55" s="81" t="s">
        <v>38</v>
      </c>
      <c r="H55" s="101" t="s">
        <v>62</v>
      </c>
      <c r="I55" s="73"/>
      <c r="J55" s="73"/>
      <c r="K55" s="56"/>
      <c r="L55" s="33"/>
      <c r="M55" s="37" t="s">
        <v>155</v>
      </c>
    </row>
    <row r="56" spans="1:13" s="4" customFormat="1" ht="26.25" customHeight="1" x14ac:dyDescent="0.25">
      <c r="A56" s="35" t="s">
        <v>49</v>
      </c>
      <c r="B56" s="36">
        <v>144</v>
      </c>
      <c r="C56" s="39">
        <v>10094923675</v>
      </c>
      <c r="D56" s="34"/>
      <c r="E56" s="40" t="s">
        <v>192</v>
      </c>
      <c r="F56" s="103">
        <v>38750</v>
      </c>
      <c r="G56" s="81" t="s">
        <v>38</v>
      </c>
      <c r="H56" s="101" t="s">
        <v>62</v>
      </c>
      <c r="I56" s="73"/>
      <c r="J56" s="73"/>
      <c r="K56" s="56"/>
      <c r="L56" s="33"/>
      <c r="M56" s="37" t="s">
        <v>155</v>
      </c>
    </row>
    <row r="57" spans="1:13" s="4" customFormat="1" ht="26.25" customHeight="1" x14ac:dyDescent="0.25">
      <c r="A57" s="35" t="s">
        <v>49</v>
      </c>
      <c r="B57" s="36">
        <v>105</v>
      </c>
      <c r="C57" s="39">
        <v>10081050251</v>
      </c>
      <c r="D57" s="34"/>
      <c r="E57" s="40" t="s">
        <v>193</v>
      </c>
      <c r="F57" s="103">
        <v>38386</v>
      </c>
      <c r="G57" s="81" t="s">
        <v>38</v>
      </c>
      <c r="H57" s="101" t="s">
        <v>87</v>
      </c>
      <c r="I57" s="73"/>
      <c r="J57" s="73"/>
      <c r="K57" s="56"/>
      <c r="L57" s="33"/>
      <c r="M57" s="37" t="s">
        <v>156</v>
      </c>
    </row>
    <row r="58" spans="1:13" s="4" customFormat="1" ht="26.25" customHeight="1" x14ac:dyDescent="0.25">
      <c r="A58" s="35" t="s">
        <v>49</v>
      </c>
      <c r="B58" s="36">
        <v>114</v>
      </c>
      <c r="C58" s="39">
        <v>10127614594</v>
      </c>
      <c r="D58" s="34"/>
      <c r="E58" s="40" t="s">
        <v>194</v>
      </c>
      <c r="F58" s="103">
        <v>38719</v>
      </c>
      <c r="G58" s="81" t="s">
        <v>46</v>
      </c>
      <c r="H58" s="101" t="s">
        <v>54</v>
      </c>
      <c r="I58" s="73"/>
      <c r="J58" s="73"/>
      <c r="K58" s="56"/>
      <c r="L58" s="33"/>
      <c r="M58" s="37" t="s">
        <v>156</v>
      </c>
    </row>
    <row r="59" spans="1:13" s="4" customFormat="1" ht="26.25" customHeight="1" x14ac:dyDescent="0.25">
      <c r="A59" s="35" t="s">
        <v>49</v>
      </c>
      <c r="B59" s="36">
        <v>125</v>
      </c>
      <c r="C59" s="39">
        <v>10095059172</v>
      </c>
      <c r="D59" s="34"/>
      <c r="E59" s="40" t="s">
        <v>195</v>
      </c>
      <c r="F59" s="103">
        <v>38547</v>
      </c>
      <c r="G59" s="81" t="s">
        <v>46</v>
      </c>
      <c r="H59" s="101" t="s">
        <v>196</v>
      </c>
      <c r="I59" s="73"/>
      <c r="J59" s="73"/>
      <c r="K59" s="56"/>
      <c r="L59" s="33"/>
      <c r="M59" s="37" t="s">
        <v>156</v>
      </c>
    </row>
    <row r="60" spans="1:13" s="4" customFormat="1" ht="26.25" customHeight="1" x14ac:dyDescent="0.25">
      <c r="A60" s="35" t="s">
        <v>49</v>
      </c>
      <c r="B60" s="36">
        <v>146</v>
      </c>
      <c r="C60" s="39">
        <v>10082343179</v>
      </c>
      <c r="D60" s="34"/>
      <c r="E60" s="40" t="s">
        <v>197</v>
      </c>
      <c r="F60" s="103">
        <v>38524</v>
      </c>
      <c r="G60" s="81" t="s">
        <v>46</v>
      </c>
      <c r="H60" s="101" t="s">
        <v>198</v>
      </c>
      <c r="I60" s="73"/>
      <c r="J60" s="73"/>
      <c r="K60" s="56"/>
      <c r="L60" s="33"/>
      <c r="M60" s="37" t="s">
        <v>156</v>
      </c>
    </row>
    <row r="61" spans="1:13" s="4" customFormat="1" ht="26.25" customHeight="1" x14ac:dyDescent="0.25">
      <c r="A61" s="35" t="s">
        <v>49</v>
      </c>
      <c r="B61" s="36">
        <v>138</v>
      </c>
      <c r="C61" s="39">
        <v>10077686573</v>
      </c>
      <c r="D61" s="34"/>
      <c r="E61" s="40" t="s">
        <v>199</v>
      </c>
      <c r="F61" s="103">
        <v>38506</v>
      </c>
      <c r="G61" s="81" t="s">
        <v>38</v>
      </c>
      <c r="H61" s="101" t="s">
        <v>62</v>
      </c>
      <c r="I61" s="73"/>
      <c r="J61" s="73"/>
      <c r="K61" s="56"/>
      <c r="L61" s="33"/>
      <c r="M61" s="37" t="s">
        <v>209</v>
      </c>
    </row>
    <row r="62" spans="1:13" s="4" customFormat="1" ht="26.25" customHeight="1" x14ac:dyDescent="0.25">
      <c r="A62" s="35" t="s">
        <v>49</v>
      </c>
      <c r="B62" s="36">
        <v>118</v>
      </c>
      <c r="C62" s="39">
        <v>10113113195</v>
      </c>
      <c r="D62" s="34"/>
      <c r="E62" s="40" t="s">
        <v>200</v>
      </c>
      <c r="F62" s="103">
        <v>38897</v>
      </c>
      <c r="G62" s="81" t="s">
        <v>46</v>
      </c>
      <c r="H62" s="101" t="s">
        <v>85</v>
      </c>
      <c r="I62" s="73"/>
      <c r="J62" s="73"/>
      <c r="K62" s="56"/>
      <c r="L62" s="33"/>
      <c r="M62" s="37" t="s">
        <v>67</v>
      </c>
    </row>
    <row r="63" spans="1:13" s="4" customFormat="1" ht="26.25" customHeight="1" x14ac:dyDescent="0.25">
      <c r="A63" s="35" t="s">
        <v>49</v>
      </c>
      <c r="B63" s="36">
        <v>135</v>
      </c>
      <c r="C63" s="39">
        <v>10094059769</v>
      </c>
      <c r="D63" s="34"/>
      <c r="E63" s="40" t="s">
        <v>201</v>
      </c>
      <c r="F63" s="103">
        <v>38782</v>
      </c>
      <c r="G63" s="81" t="s">
        <v>38</v>
      </c>
      <c r="H63" s="101" t="s">
        <v>92</v>
      </c>
      <c r="I63" s="73"/>
      <c r="J63" s="73"/>
      <c r="K63" s="56"/>
      <c r="L63" s="33"/>
      <c r="M63" s="37" t="s">
        <v>67</v>
      </c>
    </row>
    <row r="64" spans="1:13" s="4" customFormat="1" ht="26.25" customHeight="1" x14ac:dyDescent="0.25">
      <c r="A64" s="35" t="s">
        <v>49</v>
      </c>
      <c r="B64" s="36">
        <v>131</v>
      </c>
      <c r="C64" s="39">
        <v>10092443812</v>
      </c>
      <c r="D64" s="34"/>
      <c r="E64" s="40" t="s">
        <v>202</v>
      </c>
      <c r="F64" s="103">
        <v>38688</v>
      </c>
      <c r="G64" s="81" t="s">
        <v>38</v>
      </c>
      <c r="H64" s="101" t="s">
        <v>92</v>
      </c>
      <c r="I64" s="73"/>
      <c r="J64" s="73"/>
      <c r="K64" s="56"/>
      <c r="L64" s="33"/>
      <c r="M64" s="37" t="s">
        <v>66</v>
      </c>
    </row>
    <row r="65" spans="1:13" s="4" customFormat="1" ht="26.25" customHeight="1" x14ac:dyDescent="0.25">
      <c r="A65" s="35" t="s">
        <v>49</v>
      </c>
      <c r="B65" s="36">
        <v>132</v>
      </c>
      <c r="C65" s="39">
        <v>10092443711</v>
      </c>
      <c r="D65" s="34"/>
      <c r="E65" s="40" t="s">
        <v>203</v>
      </c>
      <c r="F65" s="103">
        <v>38780</v>
      </c>
      <c r="G65" s="81" t="s">
        <v>38</v>
      </c>
      <c r="H65" s="101" t="s">
        <v>92</v>
      </c>
      <c r="I65" s="73"/>
      <c r="J65" s="73"/>
      <c r="K65" s="56"/>
      <c r="L65" s="33"/>
      <c r="M65" s="37" t="s">
        <v>66</v>
      </c>
    </row>
    <row r="66" spans="1:13" s="4" customFormat="1" ht="26.25" customHeight="1" x14ac:dyDescent="0.25">
      <c r="A66" s="35" t="s">
        <v>49</v>
      </c>
      <c r="B66" s="36">
        <v>134</v>
      </c>
      <c r="C66" s="39">
        <v>10114985804</v>
      </c>
      <c r="D66" s="34"/>
      <c r="E66" s="40" t="s">
        <v>204</v>
      </c>
      <c r="F66" s="103">
        <v>38513</v>
      </c>
      <c r="G66" s="81" t="s">
        <v>38</v>
      </c>
      <c r="H66" s="101" t="s">
        <v>92</v>
      </c>
      <c r="I66" s="73"/>
      <c r="J66" s="73"/>
      <c r="K66" s="56"/>
      <c r="L66" s="33"/>
      <c r="M66" s="37" t="s">
        <v>210</v>
      </c>
    </row>
    <row r="67" spans="1:13" s="4" customFormat="1" ht="26.25" customHeight="1" x14ac:dyDescent="0.25">
      <c r="A67" s="35" t="s">
        <v>49</v>
      </c>
      <c r="B67" s="36">
        <v>129</v>
      </c>
      <c r="C67" s="39">
        <v>10140425264</v>
      </c>
      <c r="D67" s="34"/>
      <c r="E67" s="40" t="s">
        <v>205</v>
      </c>
      <c r="F67" s="103">
        <v>38377</v>
      </c>
      <c r="G67" s="81" t="s">
        <v>46</v>
      </c>
      <c r="H67" s="101" t="s">
        <v>53</v>
      </c>
      <c r="I67" s="73"/>
      <c r="J67" s="73"/>
      <c r="K67" s="56"/>
      <c r="L67" s="33"/>
      <c r="M67" s="37" t="s">
        <v>63</v>
      </c>
    </row>
    <row r="68" spans="1:13" s="4" customFormat="1" ht="26.25" customHeight="1" x14ac:dyDescent="0.25">
      <c r="A68" s="35" t="s">
        <v>206</v>
      </c>
      <c r="B68" s="36">
        <v>136</v>
      </c>
      <c r="C68" s="39">
        <v>10131540973</v>
      </c>
      <c r="D68" s="34"/>
      <c r="E68" s="40" t="s">
        <v>207</v>
      </c>
      <c r="F68" s="103">
        <v>38704</v>
      </c>
      <c r="G68" s="81" t="s">
        <v>46</v>
      </c>
      <c r="H68" s="101" t="s">
        <v>208</v>
      </c>
      <c r="I68" s="73"/>
      <c r="J68" s="73"/>
      <c r="K68" s="56"/>
      <c r="L68" s="33"/>
      <c r="M68" s="37"/>
    </row>
    <row r="69" spans="1:13" ht="9" customHeight="1" thickBot="1" x14ac:dyDescent="0.35">
      <c r="A69" s="110"/>
      <c r="B69" s="111"/>
      <c r="C69" s="111"/>
      <c r="D69" s="112"/>
      <c r="E69" s="113"/>
      <c r="F69" s="114"/>
      <c r="G69" s="115"/>
      <c r="H69" s="116"/>
      <c r="I69" s="117"/>
      <c r="J69" s="117"/>
      <c r="K69" s="57"/>
      <c r="L69" s="117"/>
      <c r="M69" s="117"/>
    </row>
    <row r="70" spans="1:13" ht="15" thickTop="1" x14ac:dyDescent="0.25">
      <c r="A70" s="136" t="s">
        <v>5</v>
      </c>
      <c r="B70" s="137"/>
      <c r="C70" s="137"/>
      <c r="D70" s="137"/>
      <c r="E70" s="137"/>
      <c r="F70" s="137"/>
      <c r="G70" s="137"/>
      <c r="H70" s="137" t="s">
        <v>6</v>
      </c>
      <c r="I70" s="137"/>
      <c r="J70" s="137"/>
      <c r="K70" s="137"/>
      <c r="L70" s="137"/>
      <c r="M70" s="138"/>
    </row>
    <row r="71" spans="1:13" x14ac:dyDescent="0.25">
      <c r="A71" s="41" t="s">
        <v>28</v>
      </c>
      <c r="B71" s="42"/>
      <c r="C71" s="45"/>
      <c r="D71" s="42"/>
      <c r="E71" s="85"/>
      <c r="F71" s="61"/>
      <c r="G71" s="67"/>
      <c r="H71" s="46" t="s">
        <v>39</v>
      </c>
      <c r="I71" s="82">
        <v>16</v>
      </c>
      <c r="J71" s="61"/>
      <c r="K71" s="62"/>
      <c r="L71" s="58" t="s">
        <v>37</v>
      </c>
      <c r="M71" s="104">
        <f>COUNTIF(G23:G68,"ЗМС")</f>
        <v>0</v>
      </c>
    </row>
    <row r="72" spans="1:13" x14ac:dyDescent="0.25">
      <c r="A72" s="41" t="s">
        <v>29</v>
      </c>
      <c r="B72" s="8"/>
      <c r="C72" s="47"/>
      <c r="D72" s="8"/>
      <c r="E72" s="83"/>
      <c r="F72" s="68"/>
      <c r="G72" s="69"/>
      <c r="H72" s="48" t="s">
        <v>32</v>
      </c>
      <c r="I72" s="82">
        <f>I73+I78</f>
        <v>46</v>
      </c>
      <c r="J72" s="63"/>
      <c r="K72" s="64"/>
      <c r="L72" s="59" t="s">
        <v>22</v>
      </c>
      <c r="M72" s="104">
        <f>COUNTIF(G23:G68,"МСМК")</f>
        <v>0</v>
      </c>
    </row>
    <row r="73" spans="1:13" x14ac:dyDescent="0.25">
      <c r="A73" s="41" t="s">
        <v>30</v>
      </c>
      <c r="B73" s="8"/>
      <c r="C73" s="50"/>
      <c r="D73" s="8"/>
      <c r="E73" s="82"/>
      <c r="F73" s="68"/>
      <c r="G73" s="69"/>
      <c r="H73" s="48" t="s">
        <v>33</v>
      </c>
      <c r="I73" s="82">
        <f>I74+I75+I76+I77</f>
        <v>45</v>
      </c>
      <c r="J73" s="63"/>
      <c r="K73" s="64"/>
      <c r="L73" s="59" t="s">
        <v>25</v>
      </c>
      <c r="M73" s="104">
        <f>COUNTIF(G23:G68,"МС")</f>
        <v>0</v>
      </c>
    </row>
    <row r="74" spans="1:13" x14ac:dyDescent="0.25">
      <c r="A74" s="41" t="s">
        <v>31</v>
      </c>
      <c r="B74" s="8"/>
      <c r="C74" s="50"/>
      <c r="D74" s="8"/>
      <c r="E74" s="82"/>
      <c r="F74" s="68"/>
      <c r="G74" s="69"/>
      <c r="H74" s="48" t="s">
        <v>34</v>
      </c>
      <c r="I74" s="82">
        <f>COUNT(A23:A98)</f>
        <v>32</v>
      </c>
      <c r="J74" s="63"/>
      <c r="K74" s="64"/>
      <c r="L74" s="59" t="s">
        <v>38</v>
      </c>
      <c r="M74" s="104">
        <f>COUNTIF(G23:G68,"КМС")</f>
        <v>33</v>
      </c>
    </row>
    <row r="75" spans="1:13" x14ac:dyDescent="0.25">
      <c r="A75" s="41"/>
      <c r="B75" s="8"/>
      <c r="C75" s="50"/>
      <c r="D75" s="8"/>
      <c r="E75" s="30"/>
      <c r="F75" s="68"/>
      <c r="G75" s="69"/>
      <c r="H75" s="48" t="s">
        <v>47</v>
      </c>
      <c r="I75" s="82">
        <f>COUNTIF(A23:A97,"ЛИМ")</f>
        <v>0</v>
      </c>
      <c r="J75" s="63"/>
      <c r="K75" s="64"/>
      <c r="L75" s="59" t="s">
        <v>46</v>
      </c>
      <c r="M75" s="104">
        <f>COUNTIF(G23:G68,"1 СР")</f>
        <v>12</v>
      </c>
    </row>
    <row r="76" spans="1:13" x14ac:dyDescent="0.25">
      <c r="A76" s="41"/>
      <c r="B76" s="8"/>
      <c r="C76" s="8"/>
      <c r="D76" s="8"/>
      <c r="E76" s="30"/>
      <c r="F76" s="68"/>
      <c r="G76" s="69"/>
      <c r="H76" s="48" t="s">
        <v>35</v>
      </c>
      <c r="I76" s="82">
        <f>COUNTIF(A23:A97,"НФ")</f>
        <v>13</v>
      </c>
      <c r="J76" s="63"/>
      <c r="K76" s="64"/>
      <c r="L76" s="59" t="s">
        <v>50</v>
      </c>
      <c r="M76" s="104">
        <f>COUNTIF(G23:G68,"2 СР")</f>
        <v>1</v>
      </c>
    </row>
    <row r="77" spans="1:13" x14ac:dyDescent="0.25">
      <c r="A77" s="41"/>
      <c r="B77" s="8"/>
      <c r="C77" s="8"/>
      <c r="D77" s="8"/>
      <c r="E77" s="30"/>
      <c r="F77" s="68"/>
      <c r="G77" s="69"/>
      <c r="H77" s="48" t="s">
        <v>40</v>
      </c>
      <c r="I77" s="82">
        <f>COUNTIF(A23:A97,"ДСКВ")</f>
        <v>0</v>
      </c>
      <c r="J77" s="63"/>
      <c r="K77" s="64"/>
      <c r="L77" s="59" t="s">
        <v>51</v>
      </c>
      <c r="M77" s="104">
        <f>COUNTIF(G23:G69,"3 СР")</f>
        <v>0</v>
      </c>
    </row>
    <row r="78" spans="1:13" x14ac:dyDescent="0.25">
      <c r="A78" s="41"/>
      <c r="B78" s="8"/>
      <c r="C78" s="8"/>
      <c r="D78" s="8"/>
      <c r="E78" s="30"/>
      <c r="F78" s="70"/>
      <c r="G78" s="71"/>
      <c r="H78" s="48" t="s">
        <v>36</v>
      </c>
      <c r="I78" s="82">
        <f>COUNTIF(A23:A97,"НС")</f>
        <v>1</v>
      </c>
      <c r="J78" s="65"/>
      <c r="K78" s="66"/>
      <c r="L78" s="59"/>
      <c r="M78" s="49"/>
    </row>
    <row r="79" spans="1:13" ht="9.75" customHeight="1" x14ac:dyDescent="0.25">
      <c r="A79" s="20"/>
      <c r="M79" s="21"/>
    </row>
    <row r="80" spans="1:13" ht="15.6" x14ac:dyDescent="0.25">
      <c r="A80" s="139" t="s">
        <v>3</v>
      </c>
      <c r="B80" s="140"/>
      <c r="C80" s="140"/>
      <c r="D80" s="140"/>
      <c r="E80" s="140"/>
      <c r="F80" s="140" t="s">
        <v>13</v>
      </c>
      <c r="G80" s="140"/>
      <c r="H80" s="140"/>
      <c r="I80" s="140"/>
      <c r="J80" s="140" t="s">
        <v>4</v>
      </c>
      <c r="K80" s="140"/>
      <c r="L80" s="140"/>
      <c r="M80" s="141"/>
    </row>
    <row r="81" spans="1:13" x14ac:dyDescent="0.25">
      <c r="A81" s="123"/>
      <c r="B81" s="124"/>
      <c r="C81" s="124"/>
      <c r="D81" s="124"/>
      <c r="E81" s="124"/>
      <c r="F81" s="124"/>
      <c r="G81" s="118"/>
      <c r="H81" s="118"/>
      <c r="I81" s="118"/>
      <c r="J81" s="118"/>
      <c r="K81" s="118"/>
      <c r="L81" s="118"/>
      <c r="M81" s="119"/>
    </row>
    <row r="82" spans="1:13" x14ac:dyDescent="0.25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9"/>
    </row>
    <row r="83" spans="1:13" x14ac:dyDescent="0.2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9"/>
    </row>
    <row r="84" spans="1:13" x14ac:dyDescent="0.25">
      <c r="A84" s="123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5"/>
    </row>
    <row r="85" spans="1:13" x14ac:dyDescent="0.25">
      <c r="A85" s="123"/>
      <c r="B85" s="124"/>
      <c r="C85" s="124"/>
      <c r="D85" s="124"/>
      <c r="E85" s="124"/>
      <c r="F85" s="124"/>
      <c r="G85" s="128"/>
      <c r="H85" s="128"/>
      <c r="I85" s="128"/>
      <c r="J85" s="128"/>
      <c r="K85" s="128"/>
      <c r="L85" s="128"/>
      <c r="M85" s="129"/>
    </row>
    <row r="86" spans="1:13" ht="16.2" thickBot="1" x14ac:dyDescent="0.3">
      <c r="A86" s="120"/>
      <c r="B86" s="121"/>
      <c r="C86" s="121"/>
      <c r="D86" s="121"/>
      <c r="E86" s="121"/>
      <c r="F86" s="121" t="str">
        <f>H17</f>
        <v>Лисунова А.В (ВК, г.Симферополь)</v>
      </c>
      <c r="G86" s="121"/>
      <c r="H86" s="121"/>
      <c r="I86" s="121"/>
      <c r="J86" s="121" t="str">
        <f>H18</f>
        <v>Азаров С.Н. (ВК, Санкт‐Петербург)</v>
      </c>
      <c r="K86" s="121"/>
      <c r="L86" s="121"/>
      <c r="M86" s="122"/>
    </row>
    <row r="87" spans="1:13" ht="14.4" thickTop="1" x14ac:dyDescent="0.25"/>
  </sheetData>
  <mergeCells count="41">
    <mergeCell ref="A85:F85"/>
    <mergeCell ref="G85:M85"/>
    <mergeCell ref="A86:E86"/>
    <mergeCell ref="F86:I86"/>
    <mergeCell ref="J86:M86"/>
    <mergeCell ref="A84:F84"/>
    <mergeCell ref="G84:M84"/>
    <mergeCell ref="I21:I22"/>
    <mergeCell ref="J21:J22"/>
    <mergeCell ref="K21:K22"/>
    <mergeCell ref="L21:L22"/>
    <mergeCell ref="M21:M22"/>
    <mergeCell ref="A70:G70"/>
    <mergeCell ref="H70:M70"/>
    <mergeCell ref="A80:E80"/>
    <mergeCell ref="F80:I80"/>
    <mergeCell ref="J80:M80"/>
    <mergeCell ref="A81:F81"/>
    <mergeCell ref="G81:M81"/>
    <mergeCell ref="A15:H15"/>
    <mergeCell ref="I15:M15"/>
    <mergeCell ref="A21:A22"/>
    <mergeCell ref="B21:B22"/>
    <mergeCell ref="C21:C22"/>
    <mergeCell ref="D21:D22"/>
    <mergeCell ref="E21:E22"/>
    <mergeCell ref="F21:F22"/>
    <mergeCell ref="G21:G22"/>
    <mergeCell ref="H21:H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B1 B6:B7 B9:B11 B13:B14 B16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многодневная гонка мужчины</vt:lpstr>
      <vt:lpstr>многодневная гонка юниоры 17-18</vt:lpstr>
      <vt:lpstr>'многодневная гонка мужчины'!Заголовки_для_печати</vt:lpstr>
      <vt:lpstr>'многодневная гонка юниоры 17-18'!Заголовки_для_печати</vt:lpstr>
      <vt:lpstr>'многодневная гонка мужчины'!Область_печати</vt:lpstr>
      <vt:lpstr>'многодневная гонка юниоры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2023-04-17T13:07:44Z</dcterms:modified>
</cp:coreProperties>
</file>