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8623D7C0-EFC9-4CFD-BC65-04A475E0D060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ногодневная гонка" sheetId="100" r:id="rId1"/>
  </sheets>
  <definedNames>
    <definedName name="_xlnm.Print_Titles" localSheetId="0">'многодневная гонка'!$21:$22</definedName>
    <definedName name="_xlnm.Print_Area" localSheetId="0">'многодневная гонка'!$A$1:$L$113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" i="100" l="1"/>
  <c r="I29" i="100"/>
  <c r="I45" i="100"/>
  <c r="J45" i="100"/>
  <c r="I46" i="100"/>
  <c r="J46" i="100"/>
  <c r="I47" i="100"/>
  <c r="J47" i="100"/>
  <c r="I48" i="100"/>
  <c r="J48" i="100"/>
  <c r="I49" i="100"/>
  <c r="J49" i="100"/>
  <c r="I50" i="100"/>
  <c r="J50" i="100"/>
  <c r="I51" i="100"/>
  <c r="J51" i="100"/>
  <c r="I52" i="100"/>
  <c r="J52" i="100"/>
  <c r="I53" i="100"/>
  <c r="J53" i="100"/>
  <c r="I54" i="100"/>
  <c r="J54" i="100"/>
  <c r="I55" i="100"/>
  <c r="J55" i="100"/>
  <c r="I56" i="100"/>
  <c r="J56" i="100"/>
  <c r="I57" i="100"/>
  <c r="J57" i="100"/>
  <c r="I58" i="100"/>
  <c r="J58" i="100"/>
  <c r="I59" i="100"/>
  <c r="J59" i="100"/>
  <c r="I60" i="100"/>
  <c r="J60" i="100"/>
  <c r="I61" i="100"/>
  <c r="J61" i="100"/>
  <c r="I62" i="100"/>
  <c r="J62" i="100"/>
  <c r="I63" i="100"/>
  <c r="J63" i="100"/>
  <c r="I64" i="100"/>
  <c r="J64" i="100"/>
  <c r="I65" i="100"/>
  <c r="J65" i="100"/>
  <c r="I66" i="100"/>
  <c r="J66" i="100"/>
  <c r="I67" i="100"/>
  <c r="J67" i="100"/>
  <c r="I68" i="100"/>
  <c r="J68" i="100"/>
  <c r="I69" i="100"/>
  <c r="J69" i="100"/>
  <c r="I70" i="100"/>
  <c r="J70" i="100"/>
  <c r="I71" i="100"/>
  <c r="J71" i="100"/>
  <c r="I72" i="100"/>
  <c r="J72" i="100"/>
  <c r="I73" i="100"/>
  <c r="J73" i="100"/>
  <c r="I74" i="100"/>
  <c r="J74" i="100"/>
  <c r="I75" i="100"/>
  <c r="J75" i="100"/>
  <c r="I76" i="100"/>
  <c r="J76" i="100"/>
  <c r="I77" i="100"/>
  <c r="J77" i="100"/>
  <c r="I78" i="100"/>
  <c r="J78" i="100"/>
  <c r="I79" i="100"/>
  <c r="J79" i="100"/>
  <c r="I80" i="100"/>
  <c r="J80" i="100"/>
  <c r="I81" i="100"/>
  <c r="J81" i="100"/>
  <c r="I82" i="100"/>
  <c r="J82" i="100"/>
  <c r="I83" i="100"/>
  <c r="J83" i="100"/>
  <c r="I84" i="100"/>
  <c r="J84" i="100"/>
  <c r="L99" i="100"/>
  <c r="H102" i="100"/>
  <c r="J24" i="100" l="1"/>
  <c r="J25" i="100"/>
  <c r="J26" i="100"/>
  <c r="J27" i="100"/>
  <c r="J28" i="100"/>
  <c r="J29" i="100"/>
  <c r="J30" i="100"/>
  <c r="J31" i="100"/>
  <c r="J32" i="100"/>
  <c r="J33" i="100"/>
  <c r="J34" i="100"/>
  <c r="J35" i="100"/>
  <c r="J36" i="100"/>
  <c r="J37" i="100"/>
  <c r="J38" i="100"/>
  <c r="J39" i="100"/>
  <c r="J40" i="100"/>
  <c r="J41" i="100"/>
  <c r="J42" i="100"/>
  <c r="J43" i="100"/>
  <c r="J44" i="100"/>
  <c r="J23" i="100"/>
  <c r="I25" i="100"/>
  <c r="I26" i="100"/>
  <c r="I27" i="100"/>
  <c r="I28" i="100"/>
  <c r="I30" i="100"/>
  <c r="I31" i="100"/>
  <c r="I32" i="100"/>
  <c r="I33" i="100"/>
  <c r="I34" i="100"/>
  <c r="I35" i="100"/>
  <c r="I36" i="100"/>
  <c r="I37" i="100"/>
  <c r="I38" i="100"/>
  <c r="I39" i="100"/>
  <c r="I40" i="100"/>
  <c r="I41" i="100"/>
  <c r="I42" i="100"/>
  <c r="I43" i="100"/>
  <c r="I44" i="100"/>
  <c r="I24" i="100"/>
  <c r="I113" i="100"/>
  <c r="E113" i="100"/>
  <c r="L104" i="100"/>
  <c r="L103" i="100"/>
  <c r="L102" i="100"/>
  <c r="L101" i="100"/>
  <c r="L100" i="100"/>
  <c r="L98" i="100"/>
  <c r="H105" i="100"/>
  <c r="H104" i="100"/>
  <c r="H103" i="100"/>
</calcChain>
</file>

<file path=xl/sharedStrings.xml><?xml version="1.0" encoding="utf-8"?>
<sst xmlns="http://schemas.openxmlformats.org/spreadsheetml/2006/main" count="340" uniqueCount="168">
  <si>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</si>
  <si>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</si>
  <si>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</si>
  <si>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</si>
  <si>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</si>
  <si>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</si>
  <si>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</si>
  <si>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</si>
  <si>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</si>
  <si>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</si>
  <si>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</si>
  <si>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</si>
  <si>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</si>
  <si>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</si>
  <si>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</si>
  <si>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</si>
  <si>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</si>
  <si>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</si>
  <si>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</si>
  <si>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</si>
  <si>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</si>
  <si>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</si>
  <si>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</si>
  <si>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</si>
  <si>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</si>
  <si>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</si>
  <si>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</si>
  <si>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</si>
  <si>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</si>
  <si>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</si>
  <si>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</si>
  <si>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</si>
  <si>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</si>
  <si>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</si>
  <si>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</si>
  <si>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</si>
  <si>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</si>
  <si>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</si>
  <si>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</si>
  <si>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</si>
  <si>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</si>
  <si>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</si>
  <si>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</si>
  <si>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</si>
  <si>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</si>
  <si>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</si>
  <si>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</si>
  <si>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НФ</t>
  </si>
  <si>
    <t>2 СР</t>
  </si>
  <si>
    <t>3 СР</t>
  </si>
  <si>
    <t>Республика Адыгея</t>
  </si>
  <si>
    <t>шоссе - многодневная гонка</t>
  </si>
  <si>
    <t>НАЧАЛО ГОНКИ:</t>
  </si>
  <si>
    <t>ОКОНЧАНИЕ ГОНКИ:</t>
  </si>
  <si>
    <t>№ ВРВС: 0080671811Я</t>
  </si>
  <si>
    <t>ДИСТАНЦИЯ: ЭТАПОВ</t>
  </si>
  <si>
    <t>Самарская область</t>
  </si>
  <si>
    <t>Новосибирская область</t>
  </si>
  <si>
    <t>ЧЕМПИОНАТ РОССИИ</t>
  </si>
  <si>
    <t>Азаров С.Н. (ВК, Санкт‐Петербург)</t>
  </si>
  <si>
    <t>Свердловская область</t>
  </si>
  <si>
    <t>Москва</t>
  </si>
  <si>
    <t>Ростовская область</t>
  </si>
  <si>
    <t>Московская область</t>
  </si>
  <si>
    <t>НС</t>
  </si>
  <si>
    <t>Чувашская Республика</t>
  </si>
  <si>
    <t>Мужчины</t>
  </si>
  <si>
    <t>№ ЕКП 2023: 31239</t>
  </si>
  <si>
    <t>Министерство Чеченской Республики по ФК, спорту и молодежной политике</t>
  </si>
  <si>
    <t>Министерство физической культуры и спорта КЧР, Комитет Республики Адыгея по физической культуре и спорту</t>
  </si>
  <si>
    <t>Министерство физической культуры и спорта РСО‐Алания, Министерство спорта Кабардино‐Балкарской Республики</t>
  </si>
  <si>
    <r>
      <t xml:space="preserve">МЕСТО ПРОВЕДЕНИЯ: </t>
    </r>
    <r>
      <rPr>
        <b/>
        <sz val="8"/>
        <rFont val="Calibri"/>
        <family val="2"/>
        <charset val="204"/>
        <scheme val="minor"/>
      </rPr>
      <t>Чеченская Респ., Респ. Северная Осетия‐Алания, Кабардино‐Балкарская Респ., 
Карачаево‐Черкесская Респ., Респ. Адыгея</t>
    </r>
  </si>
  <si>
    <t>Стародубцев А.Ю. (ВК, Хабаровский край)</t>
  </si>
  <si>
    <t>Никандров А.О. (ВК, Ямало‐Ненецкий АО)</t>
  </si>
  <si>
    <t>ДАТА ПРОВЕДЕНИЯ: 05-16 сентября 2023 г.</t>
  </si>
  <si>
    <t>10</t>
  </si>
  <si>
    <t>ШУЛЬЧЕНКО Никита</t>
  </si>
  <si>
    <t>ИВАНОВ Тимофей</t>
  </si>
  <si>
    <t>Санкт‐Петербург</t>
  </si>
  <si>
    <t>АБДИЯ Анасс</t>
  </si>
  <si>
    <t>Abu Dhabi Cycling club</t>
  </si>
  <si>
    <t>ЗОТОВ Евгений</t>
  </si>
  <si>
    <t>МИЛЛЕР Кирилл</t>
  </si>
  <si>
    <t>Тюменская область</t>
  </si>
  <si>
    <t>НОВИКОВ Савва</t>
  </si>
  <si>
    <t>Тульская область</t>
  </si>
  <si>
    <t>СОБОЛЬ Евгений</t>
  </si>
  <si>
    <t>ВК "Минск"</t>
  </si>
  <si>
    <t>ФОКИН Михаил</t>
  </si>
  <si>
    <t>ХАДДИ Софьян</t>
  </si>
  <si>
    <t>РОМАНОВ Роман</t>
  </si>
  <si>
    <t>Республика Беларусь</t>
  </si>
  <si>
    <t>КОРОЛЕК Евгений</t>
  </si>
  <si>
    <t>КУЛИКОВ Сергей</t>
  </si>
  <si>
    <t>ТИШКОВ Роман</t>
  </si>
  <si>
    <t>КОВАЛЕВ Кирилл</t>
  </si>
  <si>
    <t>ГОМОЗКОВ Артём</t>
  </si>
  <si>
    <t>ГОРОХОВИК Владимир</t>
  </si>
  <si>
    <t>ЯЦЕНКО Иван</t>
  </si>
  <si>
    <t>ХОМЯКОВ Артемий</t>
  </si>
  <si>
    <t>ВАСИЛЬЕВ Никита</t>
  </si>
  <si>
    <t>МИШУТИН Станислав</t>
  </si>
  <si>
    <t>Пензенская область</t>
  </si>
  <si>
    <t>САВЕЛЬЕВ Денис</t>
  </si>
  <si>
    <t>БЕЗГЕРЦ Степан</t>
  </si>
  <si>
    <t>СТАШ Мамыр</t>
  </si>
  <si>
    <t>ШЕВЧЕНКО Сергей</t>
  </si>
  <si>
    <t>МАРЧУК Денис</t>
  </si>
  <si>
    <t>ВЬЮНОШЕВ Михаил</t>
  </si>
  <si>
    <t>САВЕКИН Даниил</t>
  </si>
  <si>
    <t>НОВИКОВ Никита</t>
  </si>
  <si>
    <t>Вологодская область</t>
  </si>
  <si>
    <t>АРЛАМОВ Никита</t>
  </si>
  <si>
    <t>ИЛЬИН Роман</t>
  </si>
  <si>
    <t>ОРЕХОВ Максим</t>
  </si>
  <si>
    <t>СТРОКОВ Василий</t>
  </si>
  <si>
    <t>КЛИМЧИК Антон</t>
  </si>
  <si>
    <t>БЛОХИН Иван</t>
  </si>
  <si>
    <t>КАПУСТИН Кирилл</t>
  </si>
  <si>
    <t>ГУТОВСКИЙ Владислав</t>
  </si>
  <si>
    <t>Орловская область</t>
  </si>
  <si>
    <t>БЕЛЯНИН Андрей</t>
  </si>
  <si>
    <t>ЕМЕЛЬЯНОВ Лев</t>
  </si>
  <si>
    <t>ЗАКИРОВ Тимур</t>
  </si>
  <si>
    <t>АЛЬСАБАХ Мухаммад</t>
  </si>
  <si>
    <t>УСТЬЯНЦЕВ Кирилл</t>
  </si>
  <si>
    <t>Челябинская область</t>
  </si>
  <si>
    <t>ВОРОБЬЕВ Антон</t>
  </si>
  <si>
    <t>ИВАНЧЕНКО Дмитрий</t>
  </si>
  <si>
    <t>КИРИЕВИЧ Артур</t>
  </si>
  <si>
    <t>ШПАКОВСКИЙ Вячеслав</t>
  </si>
  <si>
    <t>МАРТЫНОВ Никита</t>
  </si>
  <si>
    <t>Республика Крым</t>
  </si>
  <si>
    <t>САННИКОВ Илья</t>
  </si>
  <si>
    <t>ШМАКАЕВ Кирилл</t>
  </si>
  <si>
    <t>Саратовская область</t>
  </si>
  <si>
    <t>НАЗАРОВ Олег</t>
  </si>
  <si>
    <t>СБАХИ Осама</t>
  </si>
  <si>
    <t>СМЕТАНИН Владимир</t>
  </si>
  <si>
    <t>ПАЛАГИЧЕВ Иван</t>
  </si>
  <si>
    <t>УЛЬЯНОВ Артём</t>
  </si>
  <si>
    <t>МЫРЗА Николай</t>
  </si>
  <si>
    <t>ЕСИК Артемий</t>
  </si>
  <si>
    <t>ЕВГРАФОВ Евгений</t>
  </si>
  <si>
    <t>АЛЬМАРРИ Ахмад</t>
  </si>
  <si>
    <t>КОРОБОВ Павел</t>
  </si>
  <si>
    <t>ПЛАКУШКИН Иван</t>
  </si>
  <si>
    <t>ШИШКИН Егор</t>
  </si>
  <si>
    <t>АЛЬСАБАХ Али</t>
  </si>
  <si>
    <t>МУРАД Тарек</t>
  </si>
  <si>
    <t>ДОКУЧАЕВ Михаил</t>
  </si>
  <si>
    <t>МАЛИНОВСКИЙ Никита</t>
  </si>
  <si>
    <t>ЮЛКИН Иван</t>
  </si>
  <si>
    <t>ДОГНЕЕВ Мурат</t>
  </si>
  <si>
    <t>ПУЗАНОВ Дмитрий</t>
  </si>
  <si>
    <t>не финишировал 10 этап</t>
  </si>
  <si>
    <t>не стартовал 10 этап</t>
  </si>
  <si>
    <t>БАЙДИКОВ Илья</t>
  </si>
  <si>
    <t>БЕРЕЗНЯК Александр</t>
  </si>
  <si>
    <t>не стартовал 9 этап</t>
  </si>
  <si>
    <t>МАЗУР Денис</t>
  </si>
  <si>
    <t>МЕНЬШОВ Иван</t>
  </si>
  <si>
    <t>АКПАРОВ Абдулложон</t>
  </si>
  <si>
    <t>не стартовал 8 этап</t>
  </si>
  <si>
    <t>ШАМРАЙ Константин</t>
  </si>
  <si>
    <t>Ставропольский край</t>
  </si>
  <si>
    <t>Санкт-Петербург</t>
  </si>
  <si>
    <t>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</si>
</sst>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dd\.mm\.yyyy;@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54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13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33" xfId="0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166" fontId="16" fillId="0" borderId="39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" fontId="19" fillId="0" borderId="1" xfId="8" applyNumberFormat="1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6" fontId="16" fillId="0" borderId="3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14" fontId="19" fillId="0" borderId="1" xfId="8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4" fontId="13" fillId="0" borderId="0" xfId="0" applyNumberFormat="1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0" fillId="0" borderId="0" xfId="9" applyFont="1" applyAlignment="1">
      <alignment horizontal="left" vertical="center" wrapText="1"/>
    </xf>
    <xf numFmtId="0" fontId="5" fillId="0" borderId="6" xfId="0" quotePrefix="1" applyFont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14" fontId="19" fillId="0" borderId="39" xfId="8" applyNumberFormat="1" applyFont="1" applyBorder="1" applyAlignment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 wrapText="1"/>
    </xf>
    <xf numFmtId="46" fontId="19" fillId="0" borderId="1" xfId="9" applyNumberFormat="1" applyFont="1" applyBorder="1" applyAlignment="1">
      <alignment horizontal="center" vertical="center" wrapText="1"/>
    </xf>
    <xf numFmtId="46" fontId="16" fillId="0" borderId="1" xfId="0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91439</xdr:colOff>
      <xdr:row>0</xdr:row>
      <xdr:rowOff>83820</xdr:rowOff>
    </xdr:from>
    <xdr:to>
      <xdr:col>2</xdr:col>
      <xdr:colOff>30480</xdr:colOff>
      <xdr:row>2</xdr:row>
      <xdr:rowOff>15240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94636E1-12F1-47C4-A75C-2DDEE949B9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058"/>
        <a:stretch/>
      </xdr:blipFill>
      <xdr:spPr>
        <a:xfrm>
          <a:off x="91439" y="83820"/>
          <a:ext cx="899161" cy="586740"/>
        </a:xfrm>
        <a:prstGeom prst="rect">
          <a:avLst/>
        </a:prstGeom>
      </xdr:spPr>
    </xdr:pic>
    <xdr:clientData/>
  </xdr:twoCellAnchor>
  <xdr:twoCellAnchor editAs="oneCell">
    <xdr:from>
      <xdr:col>11</xdr:col>
      <xdr:colOff>502920</xdr:colOff>
      <xdr:row>0</xdr:row>
      <xdr:rowOff>79915</xdr:rowOff>
    </xdr:from>
    <xdr:to>
      <xdr:col>11</xdr:col>
      <xdr:colOff>1912619</xdr:colOff>
      <xdr:row>1</xdr:row>
      <xdr:rowOff>281082</xdr:rowOff>
    </xdr:to>
    <xdr:pic>
      <xdr:nvPicPr>
        <xdr:cNvPr id="11" name="image2.jpeg">
          <a:extLst>
            <a:ext uri="{FF2B5EF4-FFF2-40B4-BE49-F238E27FC236}">
              <a16:creationId xmlns:a16="http://schemas.microsoft.com/office/drawing/2014/main" id="{0AAD3C17-DE5D-4B4C-94A0-F7361FB8E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9940" y="79915"/>
          <a:ext cx="1409699" cy="528827"/>
        </a:xfrm>
        <a:prstGeom prst="rect">
          <a:avLst/>
        </a:prstGeom>
      </xdr:spPr>
    </xdr:pic>
    <xdr:clientData/>
  </xdr:twoCellAnchor>
  <xdr:twoCellAnchor>
    <xdr:from>
      <xdr:col>2</xdr:col>
      <xdr:colOff>205740</xdr:colOff>
      <xdr:row>0</xdr:row>
      <xdr:rowOff>30480</xdr:rowOff>
    </xdr:from>
    <xdr:to>
      <xdr:col>3</xdr:col>
      <xdr:colOff>220979</xdr:colOff>
      <xdr:row>2</xdr:row>
      <xdr:rowOff>30480</xdr:rowOff>
    </xdr:to>
    <xdr:pic>
      <xdr:nvPicPr>
        <xdr:cNvPr id="12" name="image1.jpeg">
          <a:extLst>
            <a:ext uri="{FF2B5EF4-FFF2-40B4-BE49-F238E27FC236}">
              <a16:creationId xmlns:a16="http://schemas.microsoft.com/office/drawing/2014/main" id="{33D5E90E-CC9A-4105-803A-749E300A5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" y="30480"/>
          <a:ext cx="929639" cy="655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tabColor theme="3" tint="-0.249977111117893"/>
    <pageSetUpPr fitToPage="1"/>
  </sheetPr>
  <dimension ref="A1:Q114"/>
  <sheetViews>
    <sheetView tabSelected="1" view="pageBreakPreview" topLeftCell="A64" zoomScaleNormal="100" zoomScaleSheetLayoutView="100" workbookViewId="0">
      <selection activeCell="A83" sqref="A83:A84"/>
    </sheetView>
  </sheetViews>
  <sheetFormatPr defaultColWidth="9.33203125" defaultRowHeight="13.8" x14ac:dyDescent="0.25"/>
  <cols>
    <col min="1" max="1" width="7" style="1" customWidth="1"/>
    <col min="2" max="2" width="7" style="58" customWidth="1"/>
    <col min="3" max="3" width="13.33203125" style="58" customWidth="1"/>
    <col min="4" max="4" width="24.109375" style="100" customWidth="1"/>
    <col min="5" max="5" width="14" style="83" customWidth="1"/>
    <col min="6" max="6" width="9.44140625" style="1" customWidth="1"/>
    <col min="7" max="7" width="25.88671875" style="1" customWidth="1"/>
    <col min="8" max="8" width="11.44140625" style="1" customWidth="1"/>
    <col min="9" max="9" width="13.33203125" style="1" customWidth="1"/>
    <col min="10" max="10" width="12.109375" style="44" customWidth="1"/>
    <col min="11" max="11" width="14.6640625" style="1" customWidth="1"/>
    <col min="12" max="12" width="29.44140625" style="1" bestFit="1" customWidth="1"/>
    <col min="13" max="16384" width="9.33203125" style="1"/>
  </cols>
  <sheetData>
    <row r="1" spans="1:17" ht="25.8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7" ht="25.8" customHeight="1" x14ac:dyDescent="0.25">
      <c r="A2" s="112" t="s">
        <v>68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7" ht="25.8" customHeight="1" x14ac:dyDescent="0.25">
      <c r="A3" s="112" t="s">
        <v>70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7" ht="25.8" customHeight="1" x14ac:dyDescent="0.25">
      <c r="A4" s="112" t="s">
        <v>69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7" ht="25.8" customHeight="1" x14ac:dyDescent="0.3">
      <c r="A5" s="112" t="s">
        <v>11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O5" s="20"/>
    </row>
    <row r="6" spans="1:17" s="2" customFormat="1" ht="28.8" x14ac:dyDescent="0.3">
      <c r="A6" s="113" t="s">
        <v>58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Q6" s="20"/>
    </row>
    <row r="7" spans="1:17" s="2" customFormat="1" ht="18" customHeight="1" x14ac:dyDescent="0.25">
      <c r="A7" s="114" t="s">
        <v>17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7" s="2" customFormat="1" ht="4.5" customHeight="1" thickBot="1" x14ac:dyDescent="0.3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7" ht="19.5" customHeight="1" thickTop="1" x14ac:dyDescent="0.25">
      <c r="A9" s="116" t="s">
        <v>22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8"/>
    </row>
    <row r="10" spans="1:17" ht="18" customHeight="1" x14ac:dyDescent="0.25">
      <c r="A10" s="119" t="s">
        <v>51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1"/>
    </row>
    <row r="11" spans="1:17" ht="19.5" customHeight="1" x14ac:dyDescent="0.25">
      <c r="A11" s="119" t="s">
        <v>66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1"/>
    </row>
    <row r="12" spans="1:17" ht="5.25" customHeight="1" x14ac:dyDescent="0.2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1"/>
    </row>
    <row r="13" spans="1:17" ht="20.399999999999999" customHeight="1" x14ac:dyDescent="0.25">
      <c r="A13" s="124" t="s">
        <v>71</v>
      </c>
      <c r="B13" s="125"/>
      <c r="C13" s="125"/>
      <c r="D13" s="125"/>
      <c r="E13" s="125"/>
      <c r="F13" s="125"/>
      <c r="G13" s="26" t="s">
        <v>52</v>
      </c>
      <c r="H13" s="5"/>
      <c r="I13" s="5"/>
      <c r="J13" s="37"/>
      <c r="K13" s="26"/>
      <c r="L13" s="62" t="s">
        <v>54</v>
      </c>
    </row>
    <row r="14" spans="1:17" ht="14.4" x14ac:dyDescent="0.25">
      <c r="A14" s="56" t="s">
        <v>74</v>
      </c>
      <c r="B14" s="11"/>
      <c r="C14" s="11"/>
      <c r="D14" s="91"/>
      <c r="E14" s="11"/>
      <c r="F14" s="6"/>
      <c r="G14" s="63" t="s">
        <v>53</v>
      </c>
      <c r="H14" s="6"/>
      <c r="I14" s="6"/>
      <c r="J14" s="38"/>
      <c r="K14" s="63"/>
      <c r="L14" s="64" t="s">
        <v>67</v>
      </c>
    </row>
    <row r="15" spans="1:17" ht="14.4" x14ac:dyDescent="0.25">
      <c r="A15" s="122" t="s">
        <v>10</v>
      </c>
      <c r="B15" s="107"/>
      <c r="C15" s="107"/>
      <c r="D15" s="107"/>
      <c r="E15" s="107"/>
      <c r="F15" s="107"/>
      <c r="G15" s="123"/>
      <c r="H15" s="106" t="s">
        <v>1</v>
      </c>
      <c r="I15" s="107"/>
      <c r="J15" s="107"/>
      <c r="K15" s="107"/>
      <c r="L15" s="108"/>
    </row>
    <row r="16" spans="1:17" ht="14.4" x14ac:dyDescent="0.25">
      <c r="A16" s="16" t="s">
        <v>18</v>
      </c>
      <c r="B16" s="12"/>
      <c r="C16" s="12"/>
      <c r="D16" s="92"/>
      <c r="E16" s="85"/>
      <c r="F16" s="10"/>
      <c r="G16" s="9"/>
      <c r="H16" s="30" t="s">
        <v>42</v>
      </c>
      <c r="I16" s="7"/>
      <c r="J16" s="39"/>
      <c r="K16" s="7"/>
      <c r="L16" s="17"/>
    </row>
    <row r="17" spans="1:12" ht="14.4" x14ac:dyDescent="0.25">
      <c r="A17" s="16" t="s">
        <v>19</v>
      </c>
      <c r="B17" s="12"/>
      <c r="C17" s="12"/>
      <c r="D17" s="93"/>
      <c r="E17" s="85"/>
      <c r="F17" s="10"/>
      <c r="G17" s="9" t="s">
        <v>72</v>
      </c>
      <c r="H17" s="30" t="s">
        <v>43</v>
      </c>
      <c r="I17" s="7"/>
      <c r="J17" s="39"/>
      <c r="K17" s="7"/>
      <c r="L17" s="29"/>
    </row>
    <row r="18" spans="1:12" ht="14.4" x14ac:dyDescent="0.25">
      <c r="A18" s="16" t="s">
        <v>20</v>
      </c>
      <c r="B18" s="12"/>
      <c r="C18" s="12"/>
      <c r="D18" s="93"/>
      <c r="E18" s="85"/>
      <c r="F18" s="10"/>
      <c r="G18" s="9" t="s">
        <v>73</v>
      </c>
      <c r="H18" s="30" t="s">
        <v>44</v>
      </c>
      <c r="I18" s="7"/>
      <c r="J18" s="39"/>
      <c r="K18" s="7"/>
      <c r="L18" s="29"/>
    </row>
    <row r="19" spans="1:12" ht="16.2" thickBot="1" x14ac:dyDescent="0.3">
      <c r="A19" s="16" t="s">
        <v>16</v>
      </c>
      <c r="B19" s="13"/>
      <c r="C19" s="13"/>
      <c r="D19" s="36"/>
      <c r="E19" s="13"/>
      <c r="F19" s="8"/>
      <c r="G19" s="9" t="s">
        <v>59</v>
      </c>
      <c r="H19" s="30" t="s">
        <v>55</v>
      </c>
      <c r="I19" s="7"/>
      <c r="J19" s="39"/>
      <c r="K19" s="54">
        <v>1116.52</v>
      </c>
      <c r="L19" s="17" t="s">
        <v>75</v>
      </c>
    </row>
    <row r="20" spans="1:12" ht="9.75" customHeight="1" thickTop="1" thickBot="1" x14ac:dyDescent="0.3">
      <c r="A20" s="21"/>
      <c r="B20" s="19"/>
      <c r="C20" s="19"/>
      <c r="D20" s="94"/>
      <c r="E20" s="19"/>
      <c r="F20" s="18"/>
      <c r="G20" s="18"/>
      <c r="H20" s="18"/>
      <c r="I20" s="18"/>
      <c r="J20" s="40"/>
      <c r="K20" s="18"/>
      <c r="L20" s="22"/>
    </row>
    <row r="21" spans="1:12" s="3" customFormat="1" ht="21" customHeight="1" thickTop="1" x14ac:dyDescent="0.25">
      <c r="A21" s="126" t="s">
        <v>7</v>
      </c>
      <c r="B21" s="128" t="s">
        <v>13</v>
      </c>
      <c r="C21" s="128" t="s">
        <v>41</v>
      </c>
      <c r="D21" s="130" t="s">
        <v>2</v>
      </c>
      <c r="E21" s="128" t="s">
        <v>40</v>
      </c>
      <c r="F21" s="128" t="s">
        <v>9</v>
      </c>
      <c r="G21" s="128" t="s">
        <v>14</v>
      </c>
      <c r="H21" s="128" t="s">
        <v>8</v>
      </c>
      <c r="I21" s="128" t="s">
        <v>26</v>
      </c>
      <c r="J21" s="136" t="s">
        <v>23</v>
      </c>
      <c r="K21" s="138" t="s">
        <v>25</v>
      </c>
      <c r="L21" s="140" t="s">
        <v>15</v>
      </c>
    </row>
    <row r="22" spans="1:12" s="3" customFormat="1" ht="13.5" customHeight="1" x14ac:dyDescent="0.25">
      <c r="A22" s="127"/>
      <c r="B22" s="129"/>
      <c r="C22" s="129"/>
      <c r="D22" s="131"/>
      <c r="E22" s="129"/>
      <c r="F22" s="129"/>
      <c r="G22" s="129"/>
      <c r="H22" s="129"/>
      <c r="I22" s="129"/>
      <c r="J22" s="137"/>
      <c r="K22" s="139"/>
      <c r="L22" s="141"/>
    </row>
    <row r="23" spans="1:12" s="4" customFormat="1" ht="18" x14ac:dyDescent="0.25">
      <c r="A23" s="67">
        <v>1</v>
      </c>
      <c r="B23" s="27">
        <v>6</v>
      </c>
      <c r="C23" s="74">
        <v>10058295869</v>
      </c>
      <c r="D23" s="75" t="s">
        <v>76</v>
      </c>
      <c r="E23" s="86">
        <v>36311</v>
      </c>
      <c r="F23" s="71" t="s">
        <v>24</v>
      </c>
      <c r="G23" s="27" t="s">
        <v>56</v>
      </c>
      <c r="H23" s="104">
        <v>1.0756018518518518</v>
      </c>
      <c r="I23" s="55"/>
      <c r="J23" s="41">
        <f>$K$19/((H23*24))</f>
        <v>43.251753970645211</v>
      </c>
      <c r="K23" s="23" t="s">
        <v>24</v>
      </c>
      <c r="L23" s="25"/>
    </row>
    <row r="24" spans="1:12" s="4" customFormat="1" ht="18" x14ac:dyDescent="0.25">
      <c r="A24" s="24">
        <v>2</v>
      </c>
      <c r="B24" s="27">
        <v>42</v>
      </c>
      <c r="C24" s="74">
        <v>10006346814</v>
      </c>
      <c r="D24" s="75" t="s">
        <v>77</v>
      </c>
      <c r="E24" s="86">
        <v>33211</v>
      </c>
      <c r="F24" s="71" t="s">
        <v>24</v>
      </c>
      <c r="G24" s="27" t="s">
        <v>166</v>
      </c>
      <c r="H24" s="104">
        <v>1.075925925925926</v>
      </c>
      <c r="I24" s="55">
        <f>H24-$H$23</f>
        <v>3.2407407407419875E-4</v>
      </c>
      <c r="J24" s="41">
        <f t="shared" ref="J24:J44" si="0">$K$19/((H24*24))</f>
        <v>43.238726333907053</v>
      </c>
      <c r="K24" s="23" t="s">
        <v>24</v>
      </c>
      <c r="L24" s="25"/>
    </row>
    <row r="25" spans="1:12" s="4" customFormat="1" ht="18" x14ac:dyDescent="0.25">
      <c r="A25" s="24" t="s">
        <v>167</v>
      </c>
      <c r="B25" s="23">
        <v>72</v>
      </c>
      <c r="C25" s="74">
        <v>10008659959</v>
      </c>
      <c r="D25" s="75" t="s">
        <v>79</v>
      </c>
      <c r="E25" s="86">
        <v>34049</v>
      </c>
      <c r="F25" s="71"/>
      <c r="G25" s="27" t="s">
        <v>80</v>
      </c>
      <c r="H25" s="104">
        <v>1.0778356481481481</v>
      </c>
      <c r="I25" s="55">
        <f t="shared" ref="I25:I44" si="1">H25-$H$23</f>
        <v>2.2337962962963864E-3</v>
      </c>
      <c r="J25" s="41">
        <f t="shared" si="0"/>
        <v>43.162115436241606</v>
      </c>
      <c r="K25" s="23"/>
      <c r="L25" s="25"/>
    </row>
    <row r="26" spans="1:12" s="4" customFormat="1" ht="18" x14ac:dyDescent="0.25">
      <c r="A26" s="24">
        <v>3</v>
      </c>
      <c r="B26" s="23">
        <v>2</v>
      </c>
      <c r="C26" s="74">
        <v>10013773273</v>
      </c>
      <c r="D26" s="75" t="s">
        <v>81</v>
      </c>
      <c r="E26" s="86">
        <v>34566</v>
      </c>
      <c r="F26" s="71" t="s">
        <v>24</v>
      </c>
      <c r="G26" s="27" t="s">
        <v>56</v>
      </c>
      <c r="H26" s="104">
        <v>1.077962962962963</v>
      </c>
      <c r="I26" s="55">
        <f t="shared" si="1"/>
        <v>2.3611111111112582E-3</v>
      </c>
      <c r="J26" s="41">
        <f t="shared" si="0"/>
        <v>43.157017694554199</v>
      </c>
      <c r="K26" s="23" t="s">
        <v>24</v>
      </c>
      <c r="L26" s="25"/>
    </row>
    <row r="27" spans="1:12" s="4" customFormat="1" ht="18" x14ac:dyDescent="0.25">
      <c r="A27" s="24">
        <v>4</v>
      </c>
      <c r="B27" s="23">
        <v>29</v>
      </c>
      <c r="C27" s="27">
        <v>10053688268</v>
      </c>
      <c r="D27" s="95" t="s">
        <v>82</v>
      </c>
      <c r="E27" s="87">
        <v>37973</v>
      </c>
      <c r="F27" s="76" t="s">
        <v>37</v>
      </c>
      <c r="G27" s="71" t="s">
        <v>83</v>
      </c>
      <c r="H27" s="105">
        <v>1.077962962962963</v>
      </c>
      <c r="I27" s="55">
        <f t="shared" si="1"/>
        <v>2.3611111111112582E-3</v>
      </c>
      <c r="J27" s="41">
        <f t="shared" si="0"/>
        <v>43.157017694554199</v>
      </c>
      <c r="K27" s="23" t="s">
        <v>24</v>
      </c>
      <c r="L27" s="25"/>
    </row>
    <row r="28" spans="1:12" s="4" customFormat="1" ht="18" x14ac:dyDescent="0.25">
      <c r="A28" s="24">
        <v>5</v>
      </c>
      <c r="B28" s="23">
        <v>67</v>
      </c>
      <c r="C28" s="27">
        <v>10014630008</v>
      </c>
      <c r="D28" s="95" t="s">
        <v>84</v>
      </c>
      <c r="E28" s="87">
        <v>36368</v>
      </c>
      <c r="F28" s="76" t="s">
        <v>24</v>
      </c>
      <c r="G28" s="71" t="s">
        <v>85</v>
      </c>
      <c r="H28" s="105">
        <v>1.0790856481481481</v>
      </c>
      <c r="I28" s="55">
        <f t="shared" si="1"/>
        <v>3.4837962962963598E-3</v>
      </c>
      <c r="J28" s="41">
        <f t="shared" si="0"/>
        <v>43.112116954297299</v>
      </c>
      <c r="K28" s="23" t="s">
        <v>24</v>
      </c>
      <c r="L28" s="25"/>
    </row>
    <row r="29" spans="1:12" s="4" customFormat="1" ht="18" x14ac:dyDescent="0.25">
      <c r="A29" s="24" t="s">
        <v>167</v>
      </c>
      <c r="B29" s="23">
        <v>47</v>
      </c>
      <c r="C29" s="27">
        <v>10002670110</v>
      </c>
      <c r="D29" s="95" t="s">
        <v>86</v>
      </c>
      <c r="E29" s="87">
        <v>29683</v>
      </c>
      <c r="F29" s="76" t="s">
        <v>21</v>
      </c>
      <c r="G29" s="27" t="s">
        <v>87</v>
      </c>
      <c r="H29" s="105">
        <v>1.0797106481481482</v>
      </c>
      <c r="I29" s="55">
        <f>H29-$H$23</f>
        <v>4.1087962962964575E-3</v>
      </c>
      <c r="J29" s="41">
        <f t="shared" si="0"/>
        <v>43.087161126416319</v>
      </c>
      <c r="K29" s="23"/>
      <c r="L29" s="25"/>
    </row>
    <row r="30" spans="1:12" s="4" customFormat="1" ht="18" x14ac:dyDescent="0.25">
      <c r="A30" s="24">
        <v>6</v>
      </c>
      <c r="B30" s="23">
        <v>20</v>
      </c>
      <c r="C30" s="27">
        <v>10014388417</v>
      </c>
      <c r="D30" s="95" t="s">
        <v>88</v>
      </c>
      <c r="E30" s="87">
        <v>35755</v>
      </c>
      <c r="F30" s="76" t="s">
        <v>24</v>
      </c>
      <c r="G30" s="71" t="s">
        <v>63</v>
      </c>
      <c r="H30" s="105">
        <v>1.0797337962962963</v>
      </c>
      <c r="I30" s="55">
        <f t="shared" si="1"/>
        <v>4.1319444444445352E-3</v>
      </c>
      <c r="J30" s="41">
        <f t="shared" si="0"/>
        <v>43.086237391332311</v>
      </c>
      <c r="K30" s="23" t="s">
        <v>24</v>
      </c>
      <c r="L30" s="25"/>
    </row>
    <row r="31" spans="1:12" s="4" customFormat="1" ht="18" x14ac:dyDescent="0.25">
      <c r="A31" s="24" t="s">
        <v>167</v>
      </c>
      <c r="B31" s="23">
        <v>71</v>
      </c>
      <c r="C31" s="27">
        <v>10007370970</v>
      </c>
      <c r="D31" s="95" t="s">
        <v>89</v>
      </c>
      <c r="E31" s="87">
        <v>33271</v>
      </c>
      <c r="F31" s="76"/>
      <c r="G31" s="71" t="s">
        <v>80</v>
      </c>
      <c r="H31" s="105">
        <v>1.0808333333333333</v>
      </c>
      <c r="I31" s="55">
        <f t="shared" si="1"/>
        <v>5.2314814814815591E-3</v>
      </c>
      <c r="J31" s="41">
        <f t="shared" si="0"/>
        <v>43.042405551272168</v>
      </c>
      <c r="K31" s="23"/>
      <c r="L31" s="25"/>
    </row>
    <row r="32" spans="1:12" s="4" customFormat="1" ht="18" x14ac:dyDescent="0.25">
      <c r="A32" s="24" t="s">
        <v>167</v>
      </c>
      <c r="B32" s="23">
        <v>59</v>
      </c>
      <c r="C32" s="27">
        <v>10007891336</v>
      </c>
      <c r="D32" s="95" t="s">
        <v>90</v>
      </c>
      <c r="E32" s="87">
        <v>34518</v>
      </c>
      <c r="F32" s="76" t="s">
        <v>21</v>
      </c>
      <c r="G32" s="27" t="s">
        <v>91</v>
      </c>
      <c r="H32" s="105">
        <v>1.0834027777777777</v>
      </c>
      <c r="I32" s="55">
        <f t="shared" si="1"/>
        <v>7.8009259259259611E-3</v>
      </c>
      <c r="J32" s="41">
        <f t="shared" si="0"/>
        <v>42.940324338183451</v>
      </c>
      <c r="K32" s="23"/>
      <c r="L32" s="25"/>
    </row>
    <row r="33" spans="1:12" s="4" customFormat="1" ht="18" x14ac:dyDescent="0.25">
      <c r="A33" s="24" t="s">
        <v>167</v>
      </c>
      <c r="B33" s="23">
        <v>51</v>
      </c>
      <c r="C33" s="27">
        <v>10009166682</v>
      </c>
      <c r="D33" s="95" t="s">
        <v>92</v>
      </c>
      <c r="E33" s="87">
        <v>35225</v>
      </c>
      <c r="F33" s="76" t="s">
        <v>21</v>
      </c>
      <c r="G33" s="71" t="s">
        <v>87</v>
      </c>
      <c r="H33" s="105">
        <v>1.0851273148148148</v>
      </c>
      <c r="I33" s="55">
        <f t="shared" si="1"/>
        <v>9.5254629629630827E-3</v>
      </c>
      <c r="J33" s="41">
        <f t="shared" si="0"/>
        <v>42.872081488987256</v>
      </c>
      <c r="K33" s="23"/>
      <c r="L33" s="25"/>
    </row>
    <row r="34" spans="1:12" s="4" customFormat="1" ht="18" x14ac:dyDescent="0.25">
      <c r="A34" s="24">
        <v>7</v>
      </c>
      <c r="B34" s="23">
        <v>66</v>
      </c>
      <c r="C34" s="27">
        <v>10014927270</v>
      </c>
      <c r="D34" s="95" t="s">
        <v>93</v>
      </c>
      <c r="E34" s="87">
        <v>35369</v>
      </c>
      <c r="F34" s="76" t="s">
        <v>24</v>
      </c>
      <c r="G34" s="71" t="s">
        <v>57</v>
      </c>
      <c r="H34" s="105">
        <v>1.0853935185185184</v>
      </c>
      <c r="I34" s="55">
        <f t="shared" si="1"/>
        <v>9.791666666666643E-3</v>
      </c>
      <c r="J34" s="41">
        <f t="shared" si="0"/>
        <v>42.861566678751956</v>
      </c>
      <c r="K34" s="23" t="s">
        <v>24</v>
      </c>
      <c r="L34" s="25"/>
    </row>
    <row r="35" spans="1:12" s="4" customFormat="1" ht="18" x14ac:dyDescent="0.25">
      <c r="A35" s="24" t="s">
        <v>167</v>
      </c>
      <c r="B35" s="23">
        <v>58</v>
      </c>
      <c r="C35" s="27">
        <v>10009033209</v>
      </c>
      <c r="D35" s="95" t="s">
        <v>94</v>
      </c>
      <c r="E35" s="87">
        <v>34670</v>
      </c>
      <c r="F35" s="76" t="s">
        <v>21</v>
      </c>
      <c r="G35" s="71" t="s">
        <v>91</v>
      </c>
      <c r="H35" s="105">
        <v>1.0885995370370372</v>
      </c>
      <c r="I35" s="55">
        <f t="shared" si="1"/>
        <v>1.2997685185185404E-2</v>
      </c>
      <c r="J35" s="41">
        <f t="shared" si="0"/>
        <v>42.735335707830522</v>
      </c>
      <c r="K35" s="23"/>
      <c r="L35" s="25"/>
    </row>
    <row r="36" spans="1:12" s="4" customFormat="1" ht="18" x14ac:dyDescent="0.25">
      <c r="A36" s="24" t="s">
        <v>167</v>
      </c>
      <c r="B36" s="23">
        <v>61</v>
      </c>
      <c r="C36" s="27">
        <v>10076580672</v>
      </c>
      <c r="D36" s="95" t="s">
        <v>95</v>
      </c>
      <c r="E36" s="87">
        <v>36992</v>
      </c>
      <c r="F36" s="76" t="s">
        <v>24</v>
      </c>
      <c r="G36" s="71" t="s">
        <v>91</v>
      </c>
      <c r="H36" s="105">
        <v>1.089201388888889</v>
      </c>
      <c r="I36" s="55">
        <f t="shared" si="1"/>
        <v>1.3599537037037202E-2</v>
      </c>
      <c r="J36" s="41">
        <f t="shared" si="0"/>
        <v>42.711721763524501</v>
      </c>
      <c r="K36" s="23"/>
      <c r="L36" s="25"/>
    </row>
    <row r="37" spans="1:12" s="4" customFormat="1" ht="18" x14ac:dyDescent="0.25">
      <c r="A37" s="24">
        <v>8</v>
      </c>
      <c r="B37" s="23">
        <v>36</v>
      </c>
      <c r="C37" s="27">
        <v>10036035177</v>
      </c>
      <c r="D37" s="95" t="s">
        <v>96</v>
      </c>
      <c r="E37" s="87">
        <v>37434</v>
      </c>
      <c r="F37" s="76" t="s">
        <v>24</v>
      </c>
      <c r="G37" s="27" t="s">
        <v>166</v>
      </c>
      <c r="H37" s="105">
        <v>1.0896296296296295</v>
      </c>
      <c r="I37" s="55">
        <f t="shared" si="1"/>
        <v>1.402777777777775E-2</v>
      </c>
      <c r="J37" s="41">
        <f t="shared" si="0"/>
        <v>42.694935418082942</v>
      </c>
      <c r="K37" s="23" t="s">
        <v>24</v>
      </c>
      <c r="L37" s="25"/>
    </row>
    <row r="38" spans="1:12" s="4" customFormat="1" ht="18" x14ac:dyDescent="0.25">
      <c r="A38" s="24" t="s">
        <v>167</v>
      </c>
      <c r="B38" s="23">
        <v>49</v>
      </c>
      <c r="C38" s="27">
        <v>10009713118</v>
      </c>
      <c r="D38" s="95" t="s">
        <v>97</v>
      </c>
      <c r="E38" s="87">
        <v>34720</v>
      </c>
      <c r="F38" s="76" t="s">
        <v>21</v>
      </c>
      <c r="G38" s="71" t="s">
        <v>87</v>
      </c>
      <c r="H38" s="105">
        <v>1.0909027777777778</v>
      </c>
      <c r="I38" s="55">
        <f t="shared" si="1"/>
        <v>1.5300925925926023E-2</v>
      </c>
      <c r="J38" s="41">
        <f t="shared" si="0"/>
        <v>42.645107899929975</v>
      </c>
      <c r="K38" s="23"/>
      <c r="L38" s="25"/>
    </row>
    <row r="39" spans="1:12" s="4" customFormat="1" ht="18" x14ac:dyDescent="0.25">
      <c r="A39" s="24">
        <v>9</v>
      </c>
      <c r="B39" s="23">
        <v>39</v>
      </c>
      <c r="C39" s="27">
        <v>10034988082</v>
      </c>
      <c r="D39" s="95" t="s">
        <v>98</v>
      </c>
      <c r="E39" s="87">
        <v>36777</v>
      </c>
      <c r="F39" s="76" t="s">
        <v>24</v>
      </c>
      <c r="G39" s="71" t="s">
        <v>78</v>
      </c>
      <c r="H39" s="105">
        <v>1.0916435185185185</v>
      </c>
      <c r="I39" s="55">
        <f t="shared" si="1"/>
        <v>1.6041666666666732E-2</v>
      </c>
      <c r="J39" s="41">
        <f t="shared" si="0"/>
        <v>42.616170826353397</v>
      </c>
      <c r="K39" s="23" t="s">
        <v>24</v>
      </c>
      <c r="L39" s="25"/>
    </row>
    <row r="40" spans="1:12" s="4" customFormat="1" ht="18" x14ac:dyDescent="0.25">
      <c r="A40" s="24">
        <v>10</v>
      </c>
      <c r="B40" s="23">
        <v>46</v>
      </c>
      <c r="C40" s="27">
        <v>10053914604</v>
      </c>
      <c r="D40" s="95" t="s">
        <v>99</v>
      </c>
      <c r="E40" s="87">
        <v>37947</v>
      </c>
      <c r="F40" s="76" t="s">
        <v>24</v>
      </c>
      <c r="G40" s="71" t="s">
        <v>61</v>
      </c>
      <c r="H40" s="105">
        <v>1.0926967592592594</v>
      </c>
      <c r="I40" s="55">
        <f t="shared" si="1"/>
        <v>1.70949074074076E-2</v>
      </c>
      <c r="J40" s="41">
        <f t="shared" si="0"/>
        <v>42.57509347625755</v>
      </c>
      <c r="K40" s="23" t="s">
        <v>24</v>
      </c>
      <c r="L40" s="25"/>
    </row>
    <row r="41" spans="1:12" s="4" customFormat="1" ht="18" x14ac:dyDescent="0.25">
      <c r="A41" s="24">
        <v>11</v>
      </c>
      <c r="B41" s="23">
        <v>40</v>
      </c>
      <c r="C41" s="27">
        <v>10049916382</v>
      </c>
      <c r="D41" s="95" t="s">
        <v>100</v>
      </c>
      <c r="E41" s="87">
        <v>37680</v>
      </c>
      <c r="F41" s="76" t="s">
        <v>24</v>
      </c>
      <c r="G41" s="27" t="s">
        <v>166</v>
      </c>
      <c r="H41" s="105">
        <v>1.0940046296296295</v>
      </c>
      <c r="I41" s="55">
        <f t="shared" si="1"/>
        <v>1.8402777777777768E-2</v>
      </c>
      <c r="J41" s="41">
        <f t="shared" si="0"/>
        <v>42.524195425403612</v>
      </c>
      <c r="K41" s="23" t="s">
        <v>24</v>
      </c>
      <c r="L41" s="25"/>
    </row>
    <row r="42" spans="1:12" s="4" customFormat="1" ht="18" x14ac:dyDescent="0.25">
      <c r="A42" s="24">
        <v>12</v>
      </c>
      <c r="B42" s="23">
        <v>31</v>
      </c>
      <c r="C42" s="27">
        <v>10131265737</v>
      </c>
      <c r="D42" s="95" t="s">
        <v>101</v>
      </c>
      <c r="E42" s="87">
        <v>32207</v>
      </c>
      <c r="F42" s="76" t="s">
        <v>21</v>
      </c>
      <c r="G42" s="71" t="s">
        <v>102</v>
      </c>
      <c r="H42" s="105">
        <v>1.0944097222222222</v>
      </c>
      <c r="I42" s="55">
        <f t="shared" si="1"/>
        <v>1.8807870370370461E-2</v>
      </c>
      <c r="J42" s="41">
        <f t="shared" si="0"/>
        <v>42.508455217487864</v>
      </c>
      <c r="K42" s="23" t="s">
        <v>24</v>
      </c>
      <c r="L42" s="25"/>
    </row>
    <row r="43" spans="1:12" s="4" customFormat="1" ht="18" x14ac:dyDescent="0.25">
      <c r="A43" s="24">
        <v>13</v>
      </c>
      <c r="B43" s="23">
        <v>7</v>
      </c>
      <c r="C43" s="27">
        <v>10036028410</v>
      </c>
      <c r="D43" s="95" t="s">
        <v>103</v>
      </c>
      <c r="E43" s="87">
        <v>37061</v>
      </c>
      <c r="F43" s="76" t="s">
        <v>24</v>
      </c>
      <c r="G43" s="71" t="s">
        <v>56</v>
      </c>
      <c r="H43" s="105">
        <v>1.0962037037037036</v>
      </c>
      <c r="I43" s="55">
        <f t="shared" si="1"/>
        <v>2.0601851851851816E-2</v>
      </c>
      <c r="J43" s="41">
        <f t="shared" si="0"/>
        <v>42.43888841963004</v>
      </c>
      <c r="K43" s="23" t="s">
        <v>37</v>
      </c>
      <c r="L43" s="25"/>
    </row>
    <row r="44" spans="1:12" s="4" customFormat="1" ht="18" x14ac:dyDescent="0.25">
      <c r="A44" s="24" t="s">
        <v>167</v>
      </c>
      <c r="B44" s="23">
        <v>62</v>
      </c>
      <c r="C44" s="27">
        <v>10093154134</v>
      </c>
      <c r="D44" s="95" t="s">
        <v>104</v>
      </c>
      <c r="E44" s="87">
        <v>38311</v>
      </c>
      <c r="F44" s="76" t="s">
        <v>24</v>
      </c>
      <c r="G44" s="71" t="s">
        <v>91</v>
      </c>
      <c r="H44" s="105">
        <v>1.0969212962962962</v>
      </c>
      <c r="I44" s="55">
        <f t="shared" si="1"/>
        <v>2.1319444444444446E-2</v>
      </c>
      <c r="J44" s="41">
        <f t="shared" si="0"/>
        <v>42.411125414143122</v>
      </c>
      <c r="K44" s="23"/>
      <c r="L44" s="25"/>
    </row>
    <row r="45" spans="1:12" s="4" customFormat="1" ht="18" x14ac:dyDescent="0.25">
      <c r="A45" s="24">
        <v>14</v>
      </c>
      <c r="B45" s="23">
        <v>65</v>
      </c>
      <c r="C45" s="27">
        <v>10008705227</v>
      </c>
      <c r="D45" s="95" t="s">
        <v>105</v>
      </c>
      <c r="E45" s="87">
        <v>34093</v>
      </c>
      <c r="F45" s="76" t="s">
        <v>24</v>
      </c>
      <c r="G45" s="71" t="s">
        <v>50</v>
      </c>
      <c r="H45" s="105">
        <v>1.1003240740740741</v>
      </c>
      <c r="I45" s="55">
        <f t="shared" ref="I45:I84" si="2">H45-$H$23</f>
        <v>2.4722222222222312E-2</v>
      </c>
      <c r="J45" s="41">
        <f t="shared" ref="J45:J84" si="3">$K$19/((H45*24))</f>
        <v>42.27996802288888</v>
      </c>
      <c r="K45" s="23" t="s">
        <v>37</v>
      </c>
      <c r="L45" s="25"/>
    </row>
    <row r="46" spans="1:12" s="4" customFormat="1" ht="18" x14ac:dyDescent="0.25">
      <c r="A46" s="24" t="s">
        <v>167</v>
      </c>
      <c r="B46" s="23">
        <v>50</v>
      </c>
      <c r="C46" s="27">
        <v>10014587063</v>
      </c>
      <c r="D46" s="95" t="s">
        <v>106</v>
      </c>
      <c r="E46" s="87">
        <v>35886</v>
      </c>
      <c r="F46" s="76" t="s">
        <v>21</v>
      </c>
      <c r="G46" s="71" t="s">
        <v>87</v>
      </c>
      <c r="H46" s="105">
        <v>1.1022916666666667</v>
      </c>
      <c r="I46" s="55">
        <f t="shared" si="2"/>
        <v>2.6689814814814916E-2</v>
      </c>
      <c r="J46" s="41">
        <f t="shared" si="3"/>
        <v>42.204498204498208</v>
      </c>
      <c r="K46" s="23"/>
      <c r="L46" s="25"/>
    </row>
    <row r="47" spans="1:12" s="4" customFormat="1" ht="18" x14ac:dyDescent="0.25">
      <c r="A47" s="24" t="s">
        <v>167</v>
      </c>
      <c r="B47" s="23">
        <v>56</v>
      </c>
      <c r="C47" s="27">
        <v>10015979419</v>
      </c>
      <c r="D47" s="95" t="s">
        <v>107</v>
      </c>
      <c r="E47" s="87">
        <v>36665</v>
      </c>
      <c r="F47" s="76" t="s">
        <v>24</v>
      </c>
      <c r="G47" s="71" t="s">
        <v>87</v>
      </c>
      <c r="H47" s="105">
        <v>1.1031018518518518</v>
      </c>
      <c r="I47" s="55">
        <f t="shared" si="2"/>
        <v>2.750000000000008E-2</v>
      </c>
      <c r="J47" s="41">
        <f t="shared" si="3"/>
        <v>42.173500650522513</v>
      </c>
      <c r="K47" s="23"/>
      <c r="L47" s="25"/>
    </row>
    <row r="48" spans="1:12" s="4" customFormat="1" ht="18" x14ac:dyDescent="0.25">
      <c r="A48" s="24">
        <v>15</v>
      </c>
      <c r="B48" s="23">
        <v>11</v>
      </c>
      <c r="C48" s="27">
        <v>10036048820</v>
      </c>
      <c r="D48" s="95" t="s">
        <v>108</v>
      </c>
      <c r="E48" s="87">
        <v>37219</v>
      </c>
      <c r="F48" s="76" t="s">
        <v>24</v>
      </c>
      <c r="G48" s="71" t="s">
        <v>60</v>
      </c>
      <c r="H48" s="105">
        <v>1.1031481481481482</v>
      </c>
      <c r="I48" s="55">
        <f t="shared" si="2"/>
        <v>2.7546296296296457E-2</v>
      </c>
      <c r="J48" s="41">
        <f t="shared" si="3"/>
        <v>42.17173073694812</v>
      </c>
      <c r="K48" s="23" t="s">
        <v>37</v>
      </c>
      <c r="L48" s="25"/>
    </row>
    <row r="49" spans="1:12" s="4" customFormat="1" ht="18" x14ac:dyDescent="0.25">
      <c r="A49" s="24">
        <v>16</v>
      </c>
      <c r="B49" s="23">
        <v>38</v>
      </c>
      <c r="C49" s="27">
        <v>10036078122</v>
      </c>
      <c r="D49" s="95" t="s">
        <v>109</v>
      </c>
      <c r="E49" s="87">
        <v>37359</v>
      </c>
      <c r="F49" s="76" t="s">
        <v>24</v>
      </c>
      <c r="G49" s="27" t="s">
        <v>166</v>
      </c>
      <c r="H49" s="105">
        <v>1.1034606481481481</v>
      </c>
      <c r="I49" s="55">
        <f t="shared" si="2"/>
        <v>2.7858796296296395E-2</v>
      </c>
      <c r="J49" s="41">
        <f t="shared" si="3"/>
        <v>42.159787704926629</v>
      </c>
      <c r="K49" s="23" t="s">
        <v>37</v>
      </c>
      <c r="L49" s="25"/>
    </row>
    <row r="50" spans="1:12" s="4" customFormat="1" ht="18" x14ac:dyDescent="0.25">
      <c r="A50" s="24">
        <v>17</v>
      </c>
      <c r="B50" s="23">
        <v>32</v>
      </c>
      <c r="C50" s="27">
        <v>10005510186</v>
      </c>
      <c r="D50" s="95" t="s">
        <v>110</v>
      </c>
      <c r="E50" s="87">
        <v>32822</v>
      </c>
      <c r="F50" s="76" t="s">
        <v>21</v>
      </c>
      <c r="G50" s="71" t="s">
        <v>111</v>
      </c>
      <c r="H50" s="105">
        <v>1.1049652777777779</v>
      </c>
      <c r="I50" s="55">
        <f t="shared" si="2"/>
        <v>2.9363425925926112E-2</v>
      </c>
      <c r="J50" s="41">
        <f t="shared" si="3"/>
        <v>42.10237878264148</v>
      </c>
      <c r="K50" s="23" t="s">
        <v>37</v>
      </c>
      <c r="L50" s="25"/>
    </row>
    <row r="51" spans="1:12" s="4" customFormat="1" ht="18" x14ac:dyDescent="0.25">
      <c r="A51" s="24" t="s">
        <v>167</v>
      </c>
      <c r="B51" s="23">
        <v>63</v>
      </c>
      <c r="C51" s="27">
        <v>10079704577</v>
      </c>
      <c r="D51" s="95" t="s">
        <v>112</v>
      </c>
      <c r="E51" s="87">
        <v>37362</v>
      </c>
      <c r="F51" s="76" t="s">
        <v>24</v>
      </c>
      <c r="G51" s="71" t="s">
        <v>91</v>
      </c>
      <c r="H51" s="105">
        <v>1.1051967592592593</v>
      </c>
      <c r="I51" s="55">
        <f t="shared" si="2"/>
        <v>2.9594907407407556E-2</v>
      </c>
      <c r="J51" s="41">
        <f t="shared" si="3"/>
        <v>42.093560514823693</v>
      </c>
      <c r="K51" s="23"/>
      <c r="L51" s="25"/>
    </row>
    <row r="52" spans="1:12" s="4" customFormat="1" ht="18" x14ac:dyDescent="0.25">
      <c r="A52" s="24">
        <v>18</v>
      </c>
      <c r="B52" s="23">
        <v>18</v>
      </c>
      <c r="C52" s="27">
        <v>10036028814</v>
      </c>
      <c r="D52" s="95" t="s">
        <v>113</v>
      </c>
      <c r="E52" s="87">
        <v>37489</v>
      </c>
      <c r="F52" s="76" t="s">
        <v>24</v>
      </c>
      <c r="G52" s="71" t="s">
        <v>63</v>
      </c>
      <c r="H52" s="105">
        <v>1.1080324074074073</v>
      </c>
      <c r="I52" s="55">
        <f t="shared" si="2"/>
        <v>3.2430555555555518E-2</v>
      </c>
      <c r="J52" s="41">
        <f t="shared" si="3"/>
        <v>41.985835753232919</v>
      </c>
      <c r="K52" s="23" t="s">
        <v>37</v>
      </c>
      <c r="L52" s="25"/>
    </row>
    <row r="53" spans="1:12" s="4" customFormat="1" ht="18" x14ac:dyDescent="0.25">
      <c r="A53" s="24">
        <v>19</v>
      </c>
      <c r="B53" s="23">
        <v>8</v>
      </c>
      <c r="C53" s="27">
        <v>10036048517</v>
      </c>
      <c r="D53" s="95" t="s">
        <v>114</v>
      </c>
      <c r="E53" s="87">
        <v>37682</v>
      </c>
      <c r="F53" s="76" t="s">
        <v>24</v>
      </c>
      <c r="G53" s="71" t="s">
        <v>56</v>
      </c>
      <c r="H53" s="105">
        <v>1.1106597222222223</v>
      </c>
      <c r="I53" s="55">
        <f t="shared" si="2"/>
        <v>3.5057870370370559E-2</v>
      </c>
      <c r="J53" s="41">
        <f t="shared" si="3"/>
        <v>41.8865163972864</v>
      </c>
      <c r="K53" s="23" t="s">
        <v>37</v>
      </c>
      <c r="L53" s="25"/>
    </row>
    <row r="54" spans="1:12" s="4" customFormat="1" ht="18" x14ac:dyDescent="0.25">
      <c r="A54" s="24" t="s">
        <v>167</v>
      </c>
      <c r="B54" s="23">
        <v>48</v>
      </c>
      <c r="C54" s="27">
        <v>10009049373</v>
      </c>
      <c r="D54" s="95" t="s">
        <v>115</v>
      </c>
      <c r="E54" s="87">
        <v>34981</v>
      </c>
      <c r="F54" s="76" t="s">
        <v>21</v>
      </c>
      <c r="G54" s="71" t="s">
        <v>87</v>
      </c>
      <c r="H54" s="105">
        <v>1.1119791666666667</v>
      </c>
      <c r="I54" s="55">
        <f t="shared" si="2"/>
        <v>3.6377314814814987E-2</v>
      </c>
      <c r="J54" s="41">
        <f t="shared" si="3"/>
        <v>41.836814988290399</v>
      </c>
      <c r="K54" s="23"/>
      <c r="L54" s="25"/>
    </row>
    <row r="55" spans="1:12" s="4" customFormat="1" ht="18" x14ac:dyDescent="0.25">
      <c r="A55" s="24" t="s">
        <v>167</v>
      </c>
      <c r="B55" s="23">
        <v>54</v>
      </c>
      <c r="C55" s="27">
        <v>10085157593</v>
      </c>
      <c r="D55" s="95" t="s">
        <v>116</v>
      </c>
      <c r="E55" s="87">
        <v>38220</v>
      </c>
      <c r="F55" s="76" t="s">
        <v>24</v>
      </c>
      <c r="G55" s="71" t="s">
        <v>87</v>
      </c>
      <c r="H55" s="105">
        <v>1.1127777777777779</v>
      </c>
      <c r="I55" s="55">
        <f t="shared" si="2"/>
        <v>3.7175925925926112E-2</v>
      </c>
      <c r="J55" s="41">
        <f t="shared" si="3"/>
        <v>41.806789815277078</v>
      </c>
      <c r="K55" s="23"/>
      <c r="L55" s="25"/>
    </row>
    <row r="56" spans="1:12" s="4" customFormat="1" ht="18" x14ac:dyDescent="0.25">
      <c r="A56" s="24">
        <v>20</v>
      </c>
      <c r="B56" s="23">
        <v>30</v>
      </c>
      <c r="C56" s="27">
        <v>10054315334</v>
      </c>
      <c r="D56" s="95" t="s">
        <v>117</v>
      </c>
      <c r="E56" s="87">
        <v>38106</v>
      </c>
      <c r="F56" s="76" t="s">
        <v>37</v>
      </c>
      <c r="G56" s="71" t="s">
        <v>83</v>
      </c>
      <c r="H56" s="105">
        <v>1.113587962962963</v>
      </c>
      <c r="I56" s="55">
        <f t="shared" si="2"/>
        <v>3.7986111111111276E-2</v>
      </c>
      <c r="J56" s="41">
        <f t="shared" si="3"/>
        <v>41.776373500737932</v>
      </c>
      <c r="K56" s="23" t="s">
        <v>37</v>
      </c>
      <c r="L56" s="25"/>
    </row>
    <row r="57" spans="1:12" s="4" customFormat="1" ht="18" x14ac:dyDescent="0.25">
      <c r="A57" s="24">
        <v>21</v>
      </c>
      <c r="B57" s="23">
        <v>19</v>
      </c>
      <c r="C57" s="27">
        <v>10036097623</v>
      </c>
      <c r="D57" s="95" t="s">
        <v>118</v>
      </c>
      <c r="E57" s="87">
        <v>37428</v>
      </c>
      <c r="F57" s="76" t="s">
        <v>24</v>
      </c>
      <c r="G57" s="71" t="s">
        <v>63</v>
      </c>
      <c r="H57" s="105">
        <v>1.1158101851851852</v>
      </c>
      <c r="I57" s="55">
        <f t="shared" si="2"/>
        <v>4.0208333333333401E-2</v>
      </c>
      <c r="J57" s="41">
        <f t="shared" si="3"/>
        <v>41.693172624110531</v>
      </c>
      <c r="K57" s="23"/>
      <c r="L57" s="25"/>
    </row>
    <row r="58" spans="1:12" s="4" customFormat="1" ht="18" x14ac:dyDescent="0.25">
      <c r="A58" s="24">
        <v>22</v>
      </c>
      <c r="B58" s="23">
        <v>23</v>
      </c>
      <c r="C58" s="27">
        <v>10036091660</v>
      </c>
      <c r="D58" s="95" t="s">
        <v>119</v>
      </c>
      <c r="E58" s="87">
        <v>37879</v>
      </c>
      <c r="F58" s="76" t="s">
        <v>24</v>
      </c>
      <c r="G58" s="71" t="s">
        <v>120</v>
      </c>
      <c r="H58" s="105">
        <v>1.1160300925925926</v>
      </c>
      <c r="I58" s="55">
        <f t="shared" si="2"/>
        <v>4.0428240740740806E-2</v>
      </c>
      <c r="J58" s="41">
        <f t="shared" si="3"/>
        <v>41.684957220637799</v>
      </c>
      <c r="K58" s="23"/>
      <c r="L58" s="25"/>
    </row>
    <row r="59" spans="1:12" s="4" customFormat="1" ht="18" x14ac:dyDescent="0.25">
      <c r="A59" s="24">
        <v>23</v>
      </c>
      <c r="B59" s="23">
        <v>35</v>
      </c>
      <c r="C59" s="27">
        <v>10036028107</v>
      </c>
      <c r="D59" s="95" t="s">
        <v>121</v>
      </c>
      <c r="E59" s="87">
        <v>38277</v>
      </c>
      <c r="F59" s="76" t="s">
        <v>24</v>
      </c>
      <c r="G59" s="27" t="s">
        <v>166</v>
      </c>
      <c r="H59" s="105">
        <v>1.1160300925925926</v>
      </c>
      <c r="I59" s="55">
        <f t="shared" si="2"/>
        <v>4.0428240740740806E-2</v>
      </c>
      <c r="J59" s="41">
        <f t="shared" si="3"/>
        <v>41.684957220637799</v>
      </c>
      <c r="K59" s="23"/>
      <c r="L59" s="25"/>
    </row>
    <row r="60" spans="1:12" s="4" customFormat="1" ht="18" x14ac:dyDescent="0.25">
      <c r="A60" s="24">
        <v>24</v>
      </c>
      <c r="B60" s="23">
        <v>10</v>
      </c>
      <c r="C60" s="27">
        <v>10055096081</v>
      </c>
      <c r="D60" s="95" t="s">
        <v>122</v>
      </c>
      <c r="E60" s="87">
        <v>38163</v>
      </c>
      <c r="F60" s="76" t="s">
        <v>24</v>
      </c>
      <c r="G60" s="71" t="s">
        <v>60</v>
      </c>
      <c r="H60" s="105">
        <v>1.1176388888888888</v>
      </c>
      <c r="I60" s="55">
        <f t="shared" si="2"/>
        <v>4.2037037037037095E-2</v>
      </c>
      <c r="J60" s="41">
        <f t="shared" si="3"/>
        <v>41.624953398782161</v>
      </c>
      <c r="K60" s="23"/>
      <c r="L60" s="25"/>
    </row>
    <row r="61" spans="1:12" s="4" customFormat="1" ht="18" x14ac:dyDescent="0.25">
      <c r="A61" s="24">
        <v>25</v>
      </c>
      <c r="B61" s="23">
        <v>5</v>
      </c>
      <c r="C61" s="27">
        <v>10094941661</v>
      </c>
      <c r="D61" s="95" t="s">
        <v>123</v>
      </c>
      <c r="E61" s="87">
        <v>38106</v>
      </c>
      <c r="F61" s="76" t="s">
        <v>37</v>
      </c>
      <c r="G61" s="71" t="s">
        <v>56</v>
      </c>
      <c r="H61" s="105">
        <v>1.1185069444444444</v>
      </c>
      <c r="I61" s="55">
        <f t="shared" si="2"/>
        <v>4.2905092592592675E-2</v>
      </c>
      <c r="J61" s="41">
        <f t="shared" si="3"/>
        <v>41.592648930555988</v>
      </c>
      <c r="K61" s="23"/>
      <c r="L61" s="25"/>
    </row>
    <row r="62" spans="1:12" s="4" customFormat="1" ht="18" x14ac:dyDescent="0.25">
      <c r="A62" s="24" t="s">
        <v>167</v>
      </c>
      <c r="B62" s="23">
        <v>68</v>
      </c>
      <c r="C62" s="27">
        <v>10050600941</v>
      </c>
      <c r="D62" s="95" t="s">
        <v>124</v>
      </c>
      <c r="E62" s="87">
        <v>35928</v>
      </c>
      <c r="F62" s="76"/>
      <c r="G62" s="71" t="s">
        <v>80</v>
      </c>
      <c r="H62" s="105">
        <v>1.1194212962962962</v>
      </c>
      <c r="I62" s="55">
        <f t="shared" si="2"/>
        <v>4.3819444444444411E-2</v>
      </c>
      <c r="J62" s="41">
        <f t="shared" si="3"/>
        <v>41.558675737711702</v>
      </c>
      <c r="K62" s="23"/>
      <c r="L62" s="25"/>
    </row>
    <row r="63" spans="1:12" s="4" customFormat="1" ht="18" x14ac:dyDescent="0.25">
      <c r="A63" s="24">
        <v>26</v>
      </c>
      <c r="B63" s="23">
        <v>64</v>
      </c>
      <c r="C63" s="27">
        <v>10092258296</v>
      </c>
      <c r="D63" s="95" t="s">
        <v>125</v>
      </c>
      <c r="E63" s="87">
        <v>38190</v>
      </c>
      <c r="F63" s="76" t="s">
        <v>37</v>
      </c>
      <c r="G63" s="71" t="s">
        <v>126</v>
      </c>
      <c r="H63" s="105">
        <v>1.1207638888888889</v>
      </c>
      <c r="I63" s="55">
        <f t="shared" si="2"/>
        <v>4.5162037037037139E-2</v>
      </c>
      <c r="J63" s="41">
        <f t="shared" si="3"/>
        <v>41.508891505049881</v>
      </c>
      <c r="K63" s="23"/>
      <c r="L63" s="25"/>
    </row>
    <row r="64" spans="1:12" s="4" customFormat="1" ht="18" x14ac:dyDescent="0.25">
      <c r="A64" s="24">
        <v>27</v>
      </c>
      <c r="B64" s="23">
        <v>22</v>
      </c>
      <c r="C64" s="27">
        <v>10006473318</v>
      </c>
      <c r="D64" s="95" t="s">
        <v>127</v>
      </c>
      <c r="E64" s="87">
        <v>33158</v>
      </c>
      <c r="F64" s="76" t="s">
        <v>21</v>
      </c>
      <c r="G64" s="71" t="s">
        <v>63</v>
      </c>
      <c r="H64" s="105">
        <v>1.1233101851851852</v>
      </c>
      <c r="I64" s="55">
        <f t="shared" si="2"/>
        <v>4.7708333333333464E-2</v>
      </c>
      <c r="J64" s="41">
        <f t="shared" si="3"/>
        <v>41.414800008242835</v>
      </c>
      <c r="K64" s="23"/>
      <c r="L64" s="25"/>
    </row>
    <row r="65" spans="1:12" s="4" customFormat="1" ht="18" x14ac:dyDescent="0.25">
      <c r="A65" s="24" t="s">
        <v>167</v>
      </c>
      <c r="B65" s="23">
        <v>53</v>
      </c>
      <c r="C65" s="27">
        <v>10088408814</v>
      </c>
      <c r="D65" s="95" t="s">
        <v>128</v>
      </c>
      <c r="E65" s="87">
        <v>37422</v>
      </c>
      <c r="F65" s="76" t="s">
        <v>24</v>
      </c>
      <c r="G65" s="71" t="s">
        <v>87</v>
      </c>
      <c r="H65" s="105">
        <v>1.1247453703703705</v>
      </c>
      <c r="I65" s="55">
        <f t="shared" si="2"/>
        <v>4.9143518518518725E-2</v>
      </c>
      <c r="J65" s="41">
        <f t="shared" si="3"/>
        <v>41.361954351808023</v>
      </c>
      <c r="K65" s="23"/>
      <c r="L65" s="25"/>
    </row>
    <row r="66" spans="1:12" s="4" customFormat="1" ht="18" x14ac:dyDescent="0.25">
      <c r="A66" s="24" t="s">
        <v>167</v>
      </c>
      <c r="B66" s="23">
        <v>55</v>
      </c>
      <c r="C66" s="27">
        <v>10015978510</v>
      </c>
      <c r="D66" s="95" t="s">
        <v>129</v>
      </c>
      <c r="E66" s="87">
        <v>36850</v>
      </c>
      <c r="F66" s="76" t="s">
        <v>24</v>
      </c>
      <c r="G66" s="71" t="s">
        <v>87</v>
      </c>
      <c r="H66" s="105">
        <v>1.1252199074074074</v>
      </c>
      <c r="I66" s="55">
        <f t="shared" si="2"/>
        <v>4.9618055555555651E-2</v>
      </c>
      <c r="J66" s="41">
        <f t="shared" si="3"/>
        <v>41.3445108466452</v>
      </c>
      <c r="K66" s="23"/>
      <c r="L66" s="25"/>
    </row>
    <row r="67" spans="1:12" s="4" customFormat="1" ht="18" x14ac:dyDescent="0.25">
      <c r="A67" s="24" t="s">
        <v>167</v>
      </c>
      <c r="B67" s="23">
        <v>52</v>
      </c>
      <c r="C67" s="27">
        <v>10076180346</v>
      </c>
      <c r="D67" s="95" t="s">
        <v>130</v>
      </c>
      <c r="E67" s="87">
        <v>38263</v>
      </c>
      <c r="F67" s="76" t="s">
        <v>24</v>
      </c>
      <c r="G67" s="71" t="s">
        <v>87</v>
      </c>
      <c r="H67" s="105">
        <v>1.1264583333333333</v>
      </c>
      <c r="I67" s="55">
        <f t="shared" si="2"/>
        <v>5.0856481481481586E-2</v>
      </c>
      <c r="J67" s="41">
        <f t="shared" si="3"/>
        <v>41.299056778250417</v>
      </c>
      <c r="K67" s="23"/>
      <c r="L67" s="25"/>
    </row>
    <row r="68" spans="1:12" s="4" customFormat="1" ht="18" x14ac:dyDescent="0.25">
      <c r="A68" s="24">
        <v>28</v>
      </c>
      <c r="B68" s="23">
        <v>13</v>
      </c>
      <c r="C68" s="27">
        <v>10034993035</v>
      </c>
      <c r="D68" s="95" t="s">
        <v>131</v>
      </c>
      <c r="E68" s="87">
        <v>36398</v>
      </c>
      <c r="F68" s="76" t="s">
        <v>24</v>
      </c>
      <c r="G68" s="71" t="s">
        <v>132</v>
      </c>
      <c r="H68" s="105">
        <v>1.1264814814814814</v>
      </c>
      <c r="I68" s="55">
        <f t="shared" si="2"/>
        <v>5.0879629629629664E-2</v>
      </c>
      <c r="J68" s="41">
        <f t="shared" si="3"/>
        <v>41.298208120992932</v>
      </c>
      <c r="K68" s="23"/>
      <c r="L68" s="25"/>
    </row>
    <row r="69" spans="1:12" s="4" customFormat="1" ht="18" x14ac:dyDescent="0.25">
      <c r="A69" s="24">
        <v>29</v>
      </c>
      <c r="B69" s="23">
        <v>37</v>
      </c>
      <c r="C69" s="27">
        <v>10091410760</v>
      </c>
      <c r="D69" s="95" t="s">
        <v>133</v>
      </c>
      <c r="E69" s="87">
        <v>38265</v>
      </c>
      <c r="F69" s="76" t="s">
        <v>24</v>
      </c>
      <c r="G69" s="27" t="s">
        <v>166</v>
      </c>
      <c r="H69" s="105">
        <v>1.1307754629629629</v>
      </c>
      <c r="I69" s="55">
        <f t="shared" si="2"/>
        <v>5.5173611111111187E-2</v>
      </c>
      <c r="J69" s="41">
        <f t="shared" si="3"/>
        <v>41.141383228078077</v>
      </c>
      <c r="K69" s="23"/>
      <c r="L69" s="25"/>
    </row>
    <row r="70" spans="1:12" s="4" customFormat="1" ht="18" x14ac:dyDescent="0.25">
      <c r="A70" s="24">
        <v>30</v>
      </c>
      <c r="B70" s="23">
        <v>45</v>
      </c>
      <c r="C70" s="27">
        <v>10078944947</v>
      </c>
      <c r="D70" s="95" t="s">
        <v>134</v>
      </c>
      <c r="E70" s="87">
        <v>38180</v>
      </c>
      <c r="F70" s="76" t="s">
        <v>37</v>
      </c>
      <c r="G70" s="71" t="s">
        <v>135</v>
      </c>
      <c r="H70" s="105">
        <v>1.1312152777777778</v>
      </c>
      <c r="I70" s="55">
        <f t="shared" si="2"/>
        <v>5.5613425925925997E-2</v>
      </c>
      <c r="J70" s="41">
        <f t="shared" si="3"/>
        <v>41.125387519567823</v>
      </c>
      <c r="K70" s="23"/>
      <c r="L70" s="25"/>
    </row>
    <row r="71" spans="1:12" s="4" customFormat="1" ht="18" x14ac:dyDescent="0.25">
      <c r="A71" s="24">
        <v>31</v>
      </c>
      <c r="B71" s="23">
        <v>26</v>
      </c>
      <c r="C71" s="27">
        <v>10034959184</v>
      </c>
      <c r="D71" s="95" t="s">
        <v>136</v>
      </c>
      <c r="E71" s="87">
        <v>36392</v>
      </c>
      <c r="F71" s="76" t="s">
        <v>45</v>
      </c>
      <c r="G71" s="71" t="s">
        <v>120</v>
      </c>
      <c r="H71" s="105">
        <v>1.1333217592592593</v>
      </c>
      <c r="I71" s="55">
        <f t="shared" si="2"/>
        <v>5.7719907407407511E-2</v>
      </c>
      <c r="J71" s="41">
        <f t="shared" si="3"/>
        <v>41.048948620798825</v>
      </c>
      <c r="K71" s="23"/>
      <c r="L71" s="25"/>
    </row>
    <row r="72" spans="1:12" s="4" customFormat="1" ht="18" x14ac:dyDescent="0.25">
      <c r="A72" s="24" t="s">
        <v>167</v>
      </c>
      <c r="B72" s="23">
        <v>73</v>
      </c>
      <c r="C72" s="27">
        <v>10064624919</v>
      </c>
      <c r="D72" s="95" t="s">
        <v>137</v>
      </c>
      <c r="E72" s="87">
        <v>37259</v>
      </c>
      <c r="F72" s="76"/>
      <c r="G72" s="71" t="s">
        <v>80</v>
      </c>
      <c r="H72" s="105">
        <v>1.1408101851851853</v>
      </c>
      <c r="I72" s="55">
        <f t="shared" si="2"/>
        <v>6.5208333333333535E-2</v>
      </c>
      <c r="J72" s="41">
        <f t="shared" si="3"/>
        <v>40.779498001339199</v>
      </c>
      <c r="K72" s="23"/>
      <c r="L72" s="25"/>
    </row>
    <row r="73" spans="1:12" s="4" customFormat="1" ht="18" x14ac:dyDescent="0.25">
      <c r="A73" s="24">
        <v>32</v>
      </c>
      <c r="B73" s="23">
        <v>9</v>
      </c>
      <c r="C73" s="27">
        <v>10080036195</v>
      </c>
      <c r="D73" s="95" t="s">
        <v>138</v>
      </c>
      <c r="E73" s="87">
        <v>38031</v>
      </c>
      <c r="F73" s="76" t="s">
        <v>24</v>
      </c>
      <c r="G73" s="71" t="s">
        <v>56</v>
      </c>
      <c r="H73" s="105">
        <v>1.1450347222222221</v>
      </c>
      <c r="I73" s="55">
        <f t="shared" si="2"/>
        <v>6.9432870370370381E-2</v>
      </c>
      <c r="J73" s="41">
        <f t="shared" si="3"/>
        <v>40.629044485550537</v>
      </c>
      <c r="K73" s="23"/>
      <c r="L73" s="25"/>
    </row>
    <row r="74" spans="1:12" s="4" customFormat="1" ht="18" x14ac:dyDescent="0.25">
      <c r="A74" s="24">
        <v>33</v>
      </c>
      <c r="B74" s="23">
        <v>41</v>
      </c>
      <c r="C74" s="27">
        <v>10036079334</v>
      </c>
      <c r="D74" s="95" t="s">
        <v>139</v>
      </c>
      <c r="E74" s="87">
        <v>37807</v>
      </c>
      <c r="F74" s="76" t="s">
        <v>24</v>
      </c>
      <c r="G74" s="27" t="s">
        <v>166</v>
      </c>
      <c r="H74" s="105">
        <v>1.1512615740740741</v>
      </c>
      <c r="I74" s="55">
        <f t="shared" si="2"/>
        <v>7.5659722222222392E-2</v>
      </c>
      <c r="J74" s="41">
        <f t="shared" si="3"/>
        <v>40.409293347676162</v>
      </c>
      <c r="K74" s="23"/>
      <c r="L74" s="25"/>
    </row>
    <row r="75" spans="1:12" s="4" customFormat="1" ht="18" x14ac:dyDescent="0.25">
      <c r="A75" s="24">
        <v>34</v>
      </c>
      <c r="B75" s="23">
        <v>12</v>
      </c>
      <c r="C75" s="27">
        <v>10055591488</v>
      </c>
      <c r="D75" s="95" t="s">
        <v>140</v>
      </c>
      <c r="E75" s="87">
        <v>37289</v>
      </c>
      <c r="F75" s="76" t="s">
        <v>37</v>
      </c>
      <c r="G75" s="71" t="s">
        <v>60</v>
      </c>
      <c r="H75" s="105">
        <v>1.1521180555555557</v>
      </c>
      <c r="I75" s="55">
        <f t="shared" si="2"/>
        <v>7.6516203703703933E-2</v>
      </c>
      <c r="J75" s="41">
        <f t="shared" si="3"/>
        <v>40.379253187064876</v>
      </c>
      <c r="K75" s="23"/>
      <c r="L75" s="25"/>
    </row>
    <row r="76" spans="1:12" s="4" customFormat="1" ht="18" x14ac:dyDescent="0.25">
      <c r="A76" s="24">
        <v>35</v>
      </c>
      <c r="B76" s="23">
        <v>14</v>
      </c>
      <c r="C76" s="27">
        <v>10080039633</v>
      </c>
      <c r="D76" s="95" t="s">
        <v>141</v>
      </c>
      <c r="E76" s="87">
        <v>36833</v>
      </c>
      <c r="F76" s="76" t="s">
        <v>45</v>
      </c>
      <c r="G76" s="71" t="s">
        <v>132</v>
      </c>
      <c r="H76" s="105">
        <v>1.1564699074074074</v>
      </c>
      <c r="I76" s="55">
        <f t="shared" si="2"/>
        <v>8.0868055555555651E-2</v>
      </c>
      <c r="J76" s="41">
        <f t="shared" si="3"/>
        <v>40.227304116334231</v>
      </c>
      <c r="K76" s="23"/>
      <c r="L76" s="25"/>
    </row>
    <row r="77" spans="1:12" s="4" customFormat="1" ht="18" x14ac:dyDescent="0.25">
      <c r="A77" s="24">
        <v>36</v>
      </c>
      <c r="B77" s="23">
        <v>17</v>
      </c>
      <c r="C77" s="27">
        <v>10036050739</v>
      </c>
      <c r="D77" s="95" t="s">
        <v>142</v>
      </c>
      <c r="E77" s="87">
        <v>37795</v>
      </c>
      <c r="F77" s="76" t="s">
        <v>37</v>
      </c>
      <c r="G77" s="71" t="s">
        <v>63</v>
      </c>
      <c r="H77" s="105">
        <v>1.1577430555555555</v>
      </c>
      <c r="I77" s="55">
        <f t="shared" si="2"/>
        <v>8.2141203703703702E-2</v>
      </c>
      <c r="J77" s="41">
        <f t="shared" si="3"/>
        <v>40.183066910595933</v>
      </c>
      <c r="K77" s="23"/>
      <c r="L77" s="25"/>
    </row>
    <row r="78" spans="1:12" s="4" customFormat="1" ht="18" x14ac:dyDescent="0.25">
      <c r="A78" s="24">
        <v>37</v>
      </c>
      <c r="B78" s="23">
        <v>27</v>
      </c>
      <c r="C78" s="27">
        <v>10015877163</v>
      </c>
      <c r="D78" s="95" t="s">
        <v>143</v>
      </c>
      <c r="E78" s="87">
        <v>36035</v>
      </c>
      <c r="F78" s="76" t="s">
        <v>24</v>
      </c>
      <c r="G78" s="71" t="s">
        <v>65</v>
      </c>
      <c r="H78" s="105">
        <v>1.1643171296296295</v>
      </c>
      <c r="I78" s="55">
        <f t="shared" si="2"/>
        <v>8.8715277777777768E-2</v>
      </c>
      <c r="J78" s="41">
        <f t="shared" si="3"/>
        <v>39.956181595872643</v>
      </c>
      <c r="K78" s="23"/>
      <c r="L78" s="25"/>
    </row>
    <row r="79" spans="1:12" s="4" customFormat="1" ht="18" x14ac:dyDescent="0.25">
      <c r="A79" s="24" t="s">
        <v>167</v>
      </c>
      <c r="B79" s="23">
        <v>70</v>
      </c>
      <c r="C79" s="27">
        <v>10121654956</v>
      </c>
      <c r="D79" s="95" t="s">
        <v>144</v>
      </c>
      <c r="E79" s="87">
        <v>32048</v>
      </c>
      <c r="F79" s="76"/>
      <c r="G79" s="71" t="s">
        <v>80</v>
      </c>
      <c r="H79" s="105">
        <v>1.1660300925925926</v>
      </c>
      <c r="I79" s="55">
        <f t="shared" si="2"/>
        <v>9.0428240740740851E-2</v>
      </c>
      <c r="J79" s="41">
        <f t="shared" si="3"/>
        <v>39.897483746091616</v>
      </c>
      <c r="K79" s="23"/>
      <c r="L79" s="25"/>
    </row>
    <row r="80" spans="1:12" s="4" customFormat="1" ht="18" x14ac:dyDescent="0.25">
      <c r="A80" s="24">
        <v>38</v>
      </c>
      <c r="B80" s="23">
        <v>25</v>
      </c>
      <c r="C80" s="27">
        <v>10064166490</v>
      </c>
      <c r="D80" s="95" t="s">
        <v>145</v>
      </c>
      <c r="E80" s="87">
        <v>37406</v>
      </c>
      <c r="F80" s="76" t="s">
        <v>37</v>
      </c>
      <c r="G80" s="71" t="s">
        <v>120</v>
      </c>
      <c r="H80" s="105">
        <v>1.179351851851852</v>
      </c>
      <c r="I80" s="55">
        <f t="shared" si="2"/>
        <v>0.10375000000000023</v>
      </c>
      <c r="J80" s="41">
        <f t="shared" si="3"/>
        <v>39.446808510638292</v>
      </c>
      <c r="K80" s="23"/>
      <c r="L80" s="25"/>
    </row>
    <row r="81" spans="1:12" s="4" customFormat="1" ht="18" x14ac:dyDescent="0.25">
      <c r="A81" s="24">
        <v>39</v>
      </c>
      <c r="B81" s="23">
        <v>15</v>
      </c>
      <c r="C81" s="27">
        <v>10091971744</v>
      </c>
      <c r="D81" s="95" t="s">
        <v>146</v>
      </c>
      <c r="E81" s="87">
        <v>38145</v>
      </c>
      <c r="F81" s="76" t="s">
        <v>37</v>
      </c>
      <c r="G81" s="71" t="s">
        <v>63</v>
      </c>
      <c r="H81" s="105">
        <v>1.1804166666666667</v>
      </c>
      <c r="I81" s="55">
        <f t="shared" si="2"/>
        <v>0.10481481481481492</v>
      </c>
      <c r="J81" s="41">
        <f t="shared" si="3"/>
        <v>39.411224849982354</v>
      </c>
      <c r="K81" s="23"/>
      <c r="L81" s="25"/>
    </row>
    <row r="82" spans="1:12" s="4" customFormat="1" ht="18" x14ac:dyDescent="0.25">
      <c r="A82" s="24">
        <v>40</v>
      </c>
      <c r="B82" s="23">
        <v>43</v>
      </c>
      <c r="C82" s="27">
        <v>10090445915</v>
      </c>
      <c r="D82" s="95" t="s">
        <v>147</v>
      </c>
      <c r="E82" s="87">
        <v>38261</v>
      </c>
      <c r="F82" s="76" t="s">
        <v>37</v>
      </c>
      <c r="G82" s="71" t="s">
        <v>62</v>
      </c>
      <c r="H82" s="105">
        <v>1.1836574074074073</v>
      </c>
      <c r="I82" s="55">
        <f t="shared" si="2"/>
        <v>0.10805555555555557</v>
      </c>
      <c r="J82" s="41">
        <f t="shared" si="3"/>
        <v>39.303320686822865</v>
      </c>
      <c r="K82" s="23"/>
      <c r="L82" s="25"/>
    </row>
    <row r="83" spans="1:12" s="4" customFormat="1" ht="18" x14ac:dyDescent="0.25">
      <c r="A83" s="24" t="s">
        <v>167</v>
      </c>
      <c r="B83" s="23">
        <v>69</v>
      </c>
      <c r="C83" s="27">
        <v>10124625883</v>
      </c>
      <c r="D83" s="95" t="s">
        <v>148</v>
      </c>
      <c r="E83" s="87">
        <v>36906</v>
      </c>
      <c r="F83" s="76"/>
      <c r="G83" s="71" t="s">
        <v>80</v>
      </c>
      <c r="H83" s="105">
        <v>1.2048726851851852</v>
      </c>
      <c r="I83" s="55">
        <f t="shared" si="2"/>
        <v>0.12927083333333345</v>
      </c>
      <c r="J83" s="41">
        <f t="shared" si="3"/>
        <v>38.611271745708493</v>
      </c>
      <c r="K83" s="23"/>
      <c r="L83" s="25"/>
    </row>
    <row r="84" spans="1:12" s="4" customFormat="1" ht="18" x14ac:dyDescent="0.25">
      <c r="A84" s="24" t="s">
        <v>167</v>
      </c>
      <c r="B84" s="23">
        <v>74</v>
      </c>
      <c r="C84" s="27">
        <v>10005609614</v>
      </c>
      <c r="D84" s="95" t="s">
        <v>149</v>
      </c>
      <c r="E84" s="87">
        <v>30773</v>
      </c>
      <c r="F84" s="76"/>
      <c r="G84" s="71" t="s">
        <v>80</v>
      </c>
      <c r="H84" s="105">
        <v>1.2213657407407408</v>
      </c>
      <c r="I84" s="55">
        <f t="shared" si="2"/>
        <v>0.14576388888888903</v>
      </c>
      <c r="J84" s="41">
        <f t="shared" si="3"/>
        <v>38.089873585656612</v>
      </c>
      <c r="K84" s="23"/>
      <c r="L84" s="25"/>
    </row>
    <row r="85" spans="1:12" s="4" customFormat="1" ht="18" x14ac:dyDescent="0.25">
      <c r="A85" s="24" t="s">
        <v>47</v>
      </c>
      <c r="B85" s="23">
        <v>4</v>
      </c>
      <c r="C85" s="27">
        <v>10080256265</v>
      </c>
      <c r="D85" s="95" t="s">
        <v>150</v>
      </c>
      <c r="E85" s="87">
        <v>37809</v>
      </c>
      <c r="F85" s="76" t="s">
        <v>37</v>
      </c>
      <c r="G85" s="71" t="s">
        <v>56</v>
      </c>
      <c r="H85" s="84"/>
      <c r="I85" s="55"/>
      <c r="J85" s="41"/>
      <c r="K85" s="23"/>
      <c r="L85" s="25" t="s">
        <v>155</v>
      </c>
    </row>
    <row r="86" spans="1:12" s="4" customFormat="1" ht="18" x14ac:dyDescent="0.25">
      <c r="A86" s="24" t="s">
        <v>47</v>
      </c>
      <c r="B86" s="23">
        <v>16</v>
      </c>
      <c r="C86" s="27">
        <v>10089252310</v>
      </c>
      <c r="D86" s="95" t="s">
        <v>151</v>
      </c>
      <c r="E86" s="87">
        <v>38144</v>
      </c>
      <c r="F86" s="76" t="s">
        <v>37</v>
      </c>
      <c r="G86" s="71" t="s">
        <v>63</v>
      </c>
      <c r="H86" s="84"/>
      <c r="I86" s="55"/>
      <c r="J86" s="41"/>
      <c r="K86" s="23"/>
      <c r="L86" s="25" t="s">
        <v>155</v>
      </c>
    </row>
    <row r="87" spans="1:12" s="4" customFormat="1" ht="18" x14ac:dyDescent="0.25">
      <c r="A87" s="24" t="s">
        <v>47</v>
      </c>
      <c r="B87" s="23">
        <v>21</v>
      </c>
      <c r="C87" s="27">
        <v>10036044978</v>
      </c>
      <c r="D87" s="95" t="s">
        <v>152</v>
      </c>
      <c r="E87" s="87">
        <v>37133</v>
      </c>
      <c r="F87" s="76" t="s">
        <v>24</v>
      </c>
      <c r="G87" s="71" t="s">
        <v>63</v>
      </c>
      <c r="H87" s="84"/>
      <c r="I87" s="55"/>
      <c r="J87" s="41"/>
      <c r="K87" s="23"/>
      <c r="L87" s="25" t="s">
        <v>155</v>
      </c>
    </row>
    <row r="88" spans="1:12" s="4" customFormat="1" ht="18" x14ac:dyDescent="0.25">
      <c r="A88" s="24" t="s">
        <v>47</v>
      </c>
      <c r="B88" s="23">
        <v>44</v>
      </c>
      <c r="C88" s="27">
        <v>10104926601</v>
      </c>
      <c r="D88" s="95" t="s">
        <v>153</v>
      </c>
      <c r="E88" s="87">
        <v>38118</v>
      </c>
      <c r="F88" s="76" t="s">
        <v>37</v>
      </c>
      <c r="G88" s="71" t="s">
        <v>62</v>
      </c>
      <c r="H88" s="84"/>
      <c r="I88" s="55"/>
      <c r="J88" s="41"/>
      <c r="K88" s="23"/>
      <c r="L88" s="25" t="s">
        <v>155</v>
      </c>
    </row>
    <row r="89" spans="1:12" s="4" customFormat="1" ht="18" x14ac:dyDescent="0.25">
      <c r="A89" s="24" t="s">
        <v>47</v>
      </c>
      <c r="B89" s="23">
        <v>1</v>
      </c>
      <c r="C89" s="27">
        <v>10003057605</v>
      </c>
      <c r="D89" s="95" t="s">
        <v>154</v>
      </c>
      <c r="E89" s="87">
        <v>30247</v>
      </c>
      <c r="F89" s="76" t="s">
        <v>24</v>
      </c>
      <c r="G89" s="71" t="s">
        <v>56</v>
      </c>
      <c r="H89" s="84"/>
      <c r="I89" s="55"/>
      <c r="J89" s="41"/>
      <c r="K89" s="23"/>
      <c r="L89" s="25" t="s">
        <v>156</v>
      </c>
    </row>
    <row r="90" spans="1:12" s="4" customFormat="1" ht="18" x14ac:dyDescent="0.25">
      <c r="A90" s="24" t="s">
        <v>47</v>
      </c>
      <c r="B90" s="23">
        <v>3</v>
      </c>
      <c r="C90" s="27">
        <v>10034920687</v>
      </c>
      <c r="D90" s="95" t="s">
        <v>157</v>
      </c>
      <c r="E90" s="87">
        <v>35266</v>
      </c>
      <c r="F90" s="76" t="s">
        <v>24</v>
      </c>
      <c r="G90" s="71" t="s">
        <v>56</v>
      </c>
      <c r="H90" s="84"/>
      <c r="I90" s="55"/>
      <c r="J90" s="41"/>
      <c r="K90" s="23"/>
      <c r="L90" s="25" t="s">
        <v>159</v>
      </c>
    </row>
    <row r="91" spans="1:12" s="4" customFormat="1" ht="18" x14ac:dyDescent="0.25">
      <c r="A91" s="24" t="s">
        <v>47</v>
      </c>
      <c r="B91" s="23">
        <v>28</v>
      </c>
      <c r="C91" s="27">
        <v>10036058217</v>
      </c>
      <c r="D91" s="95" t="s">
        <v>158</v>
      </c>
      <c r="E91" s="87">
        <v>37200</v>
      </c>
      <c r="F91" s="76" t="s">
        <v>24</v>
      </c>
      <c r="G91" s="71" t="s">
        <v>83</v>
      </c>
      <c r="H91" s="84"/>
      <c r="I91" s="55"/>
      <c r="J91" s="41"/>
      <c r="K91" s="23"/>
      <c r="L91" s="25" t="s">
        <v>159</v>
      </c>
    </row>
    <row r="92" spans="1:12" s="4" customFormat="1" ht="18" x14ac:dyDescent="0.25">
      <c r="A92" s="24" t="s">
        <v>47</v>
      </c>
      <c r="B92" s="23">
        <v>60</v>
      </c>
      <c r="C92" s="27">
        <v>10056107915</v>
      </c>
      <c r="D92" s="95" t="s">
        <v>160</v>
      </c>
      <c r="E92" s="87">
        <v>36635</v>
      </c>
      <c r="F92" s="76" t="s">
        <v>21</v>
      </c>
      <c r="G92" s="71" t="s">
        <v>91</v>
      </c>
      <c r="H92" s="84"/>
      <c r="I92" s="55"/>
      <c r="J92" s="41"/>
      <c r="K92" s="23"/>
      <c r="L92" s="25" t="s">
        <v>163</v>
      </c>
    </row>
    <row r="93" spans="1:12" s="4" customFormat="1" ht="18" x14ac:dyDescent="0.25">
      <c r="A93" s="24" t="s">
        <v>47</v>
      </c>
      <c r="B93" s="23">
        <v>24</v>
      </c>
      <c r="C93" s="27">
        <v>10036068927</v>
      </c>
      <c r="D93" s="95" t="s">
        <v>161</v>
      </c>
      <c r="E93" s="87">
        <v>37686</v>
      </c>
      <c r="F93" s="76" t="s">
        <v>37</v>
      </c>
      <c r="G93" s="71" t="s">
        <v>120</v>
      </c>
      <c r="H93" s="84"/>
      <c r="I93" s="55"/>
      <c r="J93" s="41"/>
      <c r="K93" s="23"/>
      <c r="L93" s="25" t="s">
        <v>163</v>
      </c>
    </row>
    <row r="94" spans="1:12" s="4" customFormat="1" ht="18" x14ac:dyDescent="0.25">
      <c r="A94" s="24" t="s">
        <v>47</v>
      </c>
      <c r="B94" s="23">
        <v>34</v>
      </c>
      <c r="C94" s="27">
        <v>10144855942</v>
      </c>
      <c r="D94" s="95" t="s">
        <v>162</v>
      </c>
      <c r="E94" s="87">
        <v>33235</v>
      </c>
      <c r="F94" s="76"/>
      <c r="G94" s="27" t="s">
        <v>166</v>
      </c>
      <c r="H94" s="84"/>
      <c r="I94" s="55"/>
      <c r="J94" s="41"/>
      <c r="K94" s="23"/>
      <c r="L94" s="25" t="s">
        <v>163</v>
      </c>
    </row>
    <row r="95" spans="1:12" s="4" customFormat="1" ht="18.600000000000001" thickBot="1" x14ac:dyDescent="0.3">
      <c r="A95" s="68" t="s">
        <v>64</v>
      </c>
      <c r="B95" s="66">
        <v>33</v>
      </c>
      <c r="C95" s="69">
        <v>10006571126</v>
      </c>
      <c r="D95" s="101" t="s">
        <v>164</v>
      </c>
      <c r="E95" s="102">
        <v>31367</v>
      </c>
      <c r="F95" s="82" t="s">
        <v>24</v>
      </c>
      <c r="G95" s="73" t="s">
        <v>165</v>
      </c>
      <c r="H95" s="103"/>
      <c r="I95" s="65"/>
      <c r="J95" s="60"/>
      <c r="K95" s="66"/>
      <c r="L95" s="70"/>
    </row>
    <row r="96" spans="1:12" ht="9" customHeight="1" thickTop="1" thickBot="1" x14ac:dyDescent="0.35">
      <c r="A96" s="77"/>
      <c r="B96" s="78"/>
      <c r="C96" s="78"/>
      <c r="D96" s="96"/>
      <c r="E96" s="79"/>
      <c r="F96" s="80"/>
      <c r="G96" s="79"/>
      <c r="H96" s="81"/>
      <c r="I96" s="81"/>
      <c r="J96" s="42"/>
      <c r="K96" s="81"/>
      <c r="L96" s="81"/>
    </row>
    <row r="97" spans="1:12" ht="15" thickTop="1" x14ac:dyDescent="0.25">
      <c r="A97" s="142" t="s">
        <v>5</v>
      </c>
      <c r="B97" s="143"/>
      <c r="C97" s="143"/>
      <c r="D97" s="143"/>
      <c r="E97" s="143"/>
      <c r="F97" s="143"/>
      <c r="G97" s="143" t="s">
        <v>6</v>
      </c>
      <c r="H97" s="143"/>
      <c r="I97" s="143"/>
      <c r="J97" s="143"/>
      <c r="K97" s="143"/>
      <c r="L97" s="144"/>
    </row>
    <row r="98" spans="1:12" x14ac:dyDescent="0.25">
      <c r="A98" s="28" t="s">
        <v>27</v>
      </c>
      <c r="B98" s="8"/>
      <c r="C98" s="31"/>
      <c r="D98" s="97"/>
      <c r="E98" s="88"/>
      <c r="F98" s="51"/>
      <c r="G98" s="32" t="s">
        <v>38</v>
      </c>
      <c r="H98" s="61">
        <v>18</v>
      </c>
      <c r="I98" s="45"/>
      <c r="J98" s="46"/>
      <c r="K98" s="43" t="s">
        <v>36</v>
      </c>
      <c r="L98" s="72">
        <f>COUNTIF(F23:F95,"ЗМС")</f>
        <v>0</v>
      </c>
    </row>
    <row r="99" spans="1:12" x14ac:dyDescent="0.25">
      <c r="A99" s="28" t="s">
        <v>28</v>
      </c>
      <c r="B99" s="8"/>
      <c r="C99" s="33"/>
      <c r="D99" s="98"/>
      <c r="E99" s="89"/>
      <c r="F99" s="52"/>
      <c r="G99" s="34" t="s">
        <v>31</v>
      </c>
      <c r="H99" s="61">
        <f>COUNT(B23:B95)</f>
        <v>73</v>
      </c>
      <c r="I99" s="47"/>
      <c r="J99" s="48"/>
      <c r="K99" s="43" t="s">
        <v>21</v>
      </c>
      <c r="L99" s="72">
        <f>COUNTIF(F23:F95,"МСМК")</f>
        <v>11</v>
      </c>
    </row>
    <row r="100" spans="1:12" x14ac:dyDescent="0.25">
      <c r="A100" s="28" t="s">
        <v>29</v>
      </c>
      <c r="B100" s="8"/>
      <c r="C100" s="36"/>
      <c r="D100" s="99"/>
      <c r="E100" s="89"/>
      <c r="F100" s="52"/>
      <c r="G100" s="34" t="s">
        <v>32</v>
      </c>
      <c r="H100" s="61">
        <v>72</v>
      </c>
      <c r="I100" s="47"/>
      <c r="J100" s="48"/>
      <c r="K100" s="43" t="s">
        <v>24</v>
      </c>
      <c r="L100" s="72">
        <f>COUNTIF(F23:F95,"МС")</f>
        <v>38</v>
      </c>
    </row>
    <row r="101" spans="1:12" x14ac:dyDescent="0.25">
      <c r="A101" s="28" t="s">
        <v>30</v>
      </c>
      <c r="B101" s="8"/>
      <c r="C101" s="36"/>
      <c r="D101" s="99"/>
      <c r="E101" s="89"/>
      <c r="F101" s="52"/>
      <c r="G101" s="34" t="s">
        <v>33</v>
      </c>
      <c r="H101" s="61">
        <v>62</v>
      </c>
      <c r="I101" s="47"/>
      <c r="J101" s="48"/>
      <c r="K101" s="43" t="s">
        <v>37</v>
      </c>
      <c r="L101" s="72">
        <f>COUNTIF(F23:F95,"КМС")</f>
        <v>14</v>
      </c>
    </row>
    <row r="102" spans="1:12" x14ac:dyDescent="0.25">
      <c r="A102" s="28"/>
      <c r="B102" s="8"/>
      <c r="C102" s="36"/>
      <c r="D102" s="99"/>
      <c r="E102" s="89"/>
      <c r="F102" s="52"/>
      <c r="G102" s="34" t="s">
        <v>46</v>
      </c>
      <c r="H102" s="61">
        <f>COUNTIF(A23:A124,"ЛИМ")</f>
        <v>0</v>
      </c>
      <c r="I102" s="47"/>
      <c r="J102" s="48"/>
      <c r="K102" s="43" t="s">
        <v>45</v>
      </c>
      <c r="L102" s="72">
        <f>COUNTIF(F23:F95,"1 СР")</f>
        <v>2</v>
      </c>
    </row>
    <row r="103" spans="1:12" x14ac:dyDescent="0.25">
      <c r="A103" s="28"/>
      <c r="B103" s="8"/>
      <c r="C103" s="8"/>
      <c r="D103" s="99"/>
      <c r="E103" s="89"/>
      <c r="F103" s="52"/>
      <c r="G103" s="34" t="s">
        <v>34</v>
      </c>
      <c r="H103" s="61">
        <f>COUNTIF(A23:A124,"НФ")</f>
        <v>10</v>
      </c>
      <c r="I103" s="47"/>
      <c r="J103" s="48"/>
      <c r="K103" s="43" t="s">
        <v>48</v>
      </c>
      <c r="L103" s="72">
        <f>COUNTIF(F23:F95,"2 СР")</f>
        <v>0</v>
      </c>
    </row>
    <row r="104" spans="1:12" x14ac:dyDescent="0.25">
      <c r="A104" s="28"/>
      <c r="B104" s="8"/>
      <c r="C104" s="8"/>
      <c r="D104" s="99"/>
      <c r="E104" s="89"/>
      <c r="F104" s="52"/>
      <c r="G104" s="34" t="s">
        <v>39</v>
      </c>
      <c r="H104" s="61">
        <f>COUNTIF(A23:A124,"ДСКВ")</f>
        <v>0</v>
      </c>
      <c r="I104" s="47"/>
      <c r="J104" s="48"/>
      <c r="K104" s="43" t="s">
        <v>49</v>
      </c>
      <c r="L104" s="72">
        <f>COUNTIF(F23:F96,"3 СР")</f>
        <v>0</v>
      </c>
    </row>
    <row r="105" spans="1:12" x14ac:dyDescent="0.25">
      <c r="A105" s="28"/>
      <c r="B105" s="8"/>
      <c r="C105" s="8"/>
      <c r="D105" s="99"/>
      <c r="E105" s="90"/>
      <c r="F105" s="53"/>
      <c r="G105" s="34" t="s">
        <v>35</v>
      </c>
      <c r="H105" s="61">
        <f>COUNTIF(A23:A124,"НС")</f>
        <v>1</v>
      </c>
      <c r="I105" s="49"/>
      <c r="J105" s="50"/>
      <c r="K105" s="43"/>
      <c r="L105" s="35"/>
    </row>
    <row r="106" spans="1:12" ht="9.75" customHeight="1" x14ac:dyDescent="0.25">
      <c r="A106" s="14"/>
      <c r="L106" s="15"/>
    </row>
    <row r="107" spans="1:12" ht="15.6" x14ac:dyDescent="0.25">
      <c r="A107" s="145" t="s">
        <v>3</v>
      </c>
      <c r="B107" s="146"/>
      <c r="C107" s="146"/>
      <c r="D107" s="146"/>
      <c r="E107" s="146" t="s">
        <v>12</v>
      </c>
      <c r="F107" s="146"/>
      <c r="G107" s="146"/>
      <c r="H107" s="146"/>
      <c r="I107" s="146" t="s">
        <v>4</v>
      </c>
      <c r="J107" s="146"/>
      <c r="K107" s="146"/>
      <c r="L107" s="147"/>
    </row>
    <row r="108" spans="1:12" x14ac:dyDescent="0.25">
      <c r="A108" s="132"/>
      <c r="B108" s="133"/>
      <c r="C108" s="133"/>
      <c r="D108" s="133"/>
      <c r="E108" s="133"/>
      <c r="F108" s="148"/>
      <c r="G108" s="148"/>
      <c r="H108" s="148"/>
      <c r="I108" s="148"/>
      <c r="J108" s="148"/>
      <c r="K108" s="148"/>
      <c r="L108" s="149"/>
    </row>
    <row r="109" spans="1:12" x14ac:dyDescent="0.25">
      <c r="A109" s="57"/>
      <c r="F109" s="58"/>
      <c r="G109" s="58"/>
      <c r="H109" s="58"/>
      <c r="I109" s="58"/>
      <c r="J109" s="58"/>
      <c r="K109" s="58"/>
      <c r="L109" s="59"/>
    </row>
    <row r="110" spans="1:12" x14ac:dyDescent="0.25">
      <c r="A110" s="57"/>
      <c r="F110" s="58"/>
      <c r="G110" s="58"/>
      <c r="H110" s="58"/>
      <c r="I110" s="58"/>
      <c r="J110" s="58"/>
      <c r="K110" s="58"/>
      <c r="L110" s="59"/>
    </row>
    <row r="111" spans="1:12" x14ac:dyDescent="0.25">
      <c r="A111" s="132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53"/>
    </row>
    <row r="112" spans="1:12" x14ac:dyDescent="0.25">
      <c r="A112" s="132"/>
      <c r="B112" s="133"/>
      <c r="C112" s="133"/>
      <c r="D112" s="133"/>
      <c r="E112" s="133"/>
      <c r="F112" s="134"/>
      <c r="G112" s="134"/>
      <c r="H112" s="134"/>
      <c r="I112" s="134"/>
      <c r="J112" s="134"/>
      <c r="K112" s="134"/>
      <c r="L112" s="135"/>
    </row>
    <row r="113" spans="1:12" ht="16.2" thickBot="1" x14ac:dyDescent="0.3">
      <c r="A113" s="150"/>
      <c r="B113" s="151"/>
      <c r="C113" s="151"/>
      <c r="D113" s="151"/>
      <c r="E113" s="151" t="str">
        <f>G17</f>
        <v>Стародубцев А.Ю. (ВК, Хабаровский край)</v>
      </c>
      <c r="F113" s="151"/>
      <c r="G113" s="151"/>
      <c r="H113" s="151"/>
      <c r="I113" s="151" t="str">
        <f>G18</f>
        <v>Никандров А.О. (ВК, Ямало‐Ненецкий АО)</v>
      </c>
      <c r="J113" s="151"/>
      <c r="K113" s="151"/>
      <c r="L113" s="152"/>
    </row>
    <row r="114" spans="1:12" ht="14.4" thickTop="1" x14ac:dyDescent="0.25"/>
  </sheetData>
  <mergeCells count="41">
    <mergeCell ref="A113:D113"/>
    <mergeCell ref="E113:H113"/>
    <mergeCell ref="I113:L113"/>
    <mergeCell ref="A111:E111"/>
    <mergeCell ref="F111:L111"/>
    <mergeCell ref="F21:F22"/>
    <mergeCell ref="G21:G22"/>
    <mergeCell ref="A112:E112"/>
    <mergeCell ref="F112:L112"/>
    <mergeCell ref="H21:H22"/>
    <mergeCell ref="I21:I22"/>
    <mergeCell ref="J21:J22"/>
    <mergeCell ref="K21:K22"/>
    <mergeCell ref="L21:L22"/>
    <mergeCell ref="A97:F97"/>
    <mergeCell ref="G97:L97"/>
    <mergeCell ref="A107:D107"/>
    <mergeCell ref="E107:H107"/>
    <mergeCell ref="I107:L107"/>
    <mergeCell ref="A108:E108"/>
    <mergeCell ref="F108:L108"/>
    <mergeCell ref="A21:A22"/>
    <mergeCell ref="B21:B22"/>
    <mergeCell ref="C21:C22"/>
    <mergeCell ref="D21:D22"/>
    <mergeCell ref="E21:E22"/>
    <mergeCell ref="H15:L15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13:F13"/>
  </mergeCells>
  <phoneticPr fontId="22" type="noConversion"/>
  <conditionalFormatting sqref="B2">
    <cfRule type="duplicateValues" dxfId="4" priority="6"/>
  </conditionalFormatting>
  <conditionalFormatting sqref="B3">
    <cfRule type="duplicateValues" dxfId="3" priority="5"/>
  </conditionalFormatting>
  <conditionalFormatting sqref="B4">
    <cfRule type="duplicateValues" dxfId="2" priority="4"/>
  </conditionalFormatting>
  <conditionalFormatting sqref="B96:B1048576 B1 B6:B7 B9:B11 B14 B16:B85">
    <cfRule type="duplicateValues" dxfId="1" priority="9"/>
  </conditionalFormatting>
  <conditionalFormatting sqref="B86:B95">
    <cfRule type="duplicateValues" dxfId="0" priority="15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</vt:lpstr>
      <vt:lpstr>'многодневная гонка'!Заголовки_для_печати</vt:lpstr>
      <vt:lpstr>'многодневная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2022-03-14T01:54:10Z</cp:lastPrinted>
  <dcterms:created xsi:type="dcterms:W3CDTF">1996-10-08T23:32:33Z</dcterms:created>
  <dcterms:modified xsi:type="dcterms:W3CDTF">2023-11-23T08:03:46Z</dcterms:modified>
</cp:coreProperties>
</file>