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Арсен\Desktop\Протоколы 2023\Шоссе 2023\"/>
    </mc:Choice>
  </mc:AlternateContent>
  <xr:revisionPtr revIDLastSave="0" documentId="13_ncr:1_{5CB3C859-B511-46CA-BCC5-68806965F24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Мужчины" sheetId="14" r:id="rId1"/>
  </sheets>
  <definedNames>
    <definedName name="_xlnm.Print_Titles" localSheetId="0">Мужчины!$21:$22</definedName>
    <definedName name="_xlnm.Print_Area" localSheetId="0">Мужчины!$A$1:$U$70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4" i="14" l="1"/>
  <c r="T25" i="14"/>
  <c r="T26" i="14"/>
  <c r="T27" i="14"/>
  <c r="T28" i="14"/>
  <c r="T29" i="14"/>
  <c r="T30" i="14"/>
  <c r="T31" i="14"/>
  <c r="T32" i="14"/>
  <c r="T33" i="14"/>
  <c r="T34" i="14"/>
  <c r="T35" i="14"/>
  <c r="T36" i="14"/>
  <c r="T37" i="14"/>
  <c r="T38" i="14"/>
  <c r="T39" i="14"/>
  <c r="T40" i="14"/>
  <c r="T41" i="14"/>
  <c r="T42" i="14"/>
  <c r="T43" i="14"/>
  <c r="T44" i="14"/>
  <c r="T23" i="14"/>
  <c r="R43" i="14" l="1"/>
  <c r="S43" i="14" s="1"/>
  <c r="R44" i="14"/>
  <c r="S44" i="14" s="1"/>
  <c r="R38" i="14"/>
  <c r="S38" i="14" s="1"/>
  <c r="S25" i="14"/>
  <c r="S27" i="14"/>
  <c r="S28" i="14"/>
  <c r="S30" i="14"/>
  <c r="S32" i="14"/>
  <c r="S33" i="14"/>
  <c r="S34" i="14"/>
  <c r="S35" i="14"/>
  <c r="S36" i="14"/>
  <c r="S37" i="14"/>
  <c r="S39" i="14"/>
  <c r="S40" i="14"/>
  <c r="S41" i="14"/>
  <c r="S42" i="14"/>
  <c r="S24" i="14"/>
  <c r="R24" i="14"/>
  <c r="R25" i="14"/>
  <c r="R26" i="14"/>
  <c r="S26" i="14" s="1"/>
  <c r="R27" i="14"/>
  <c r="R28" i="14"/>
  <c r="R29" i="14"/>
  <c r="S29" i="14" s="1"/>
  <c r="R30" i="14"/>
  <c r="R31" i="14"/>
  <c r="S31" i="14" s="1"/>
  <c r="R32" i="14"/>
  <c r="R33" i="14"/>
  <c r="R34" i="14"/>
  <c r="R35" i="14"/>
  <c r="R36" i="14"/>
  <c r="R37" i="14"/>
  <c r="R39" i="14"/>
  <c r="R40" i="14"/>
  <c r="R41" i="14"/>
  <c r="R42" i="14"/>
  <c r="R23" i="14"/>
  <c r="U63" i="14"/>
  <c r="U62" i="14"/>
  <c r="U61" i="14"/>
  <c r="U60" i="14"/>
  <c r="U59" i="14"/>
  <c r="U58" i="14"/>
  <c r="U57" i="14"/>
  <c r="H64" i="14"/>
  <c r="H63" i="14"/>
  <c r="H62" i="14"/>
  <c r="H61" i="14"/>
  <c r="H60" i="14"/>
  <c r="H59" i="14" l="1"/>
  <c r="H58" i="14" s="1"/>
</calcChain>
</file>

<file path=xl/sharedStrings.xml><?xml version="1.0" encoding="utf-8"?>
<sst xmlns="http://schemas.openxmlformats.org/spreadsheetml/2006/main" count="188" uniqueCount="128">
  <si>
    <t>ИНФОРМАЦИЯ О ЖЮРИ И ГСК СОРЕВНОВАНИЙ:</t>
  </si>
  <si>
    <t>ТЕХНИЧЕСКИЙ ДЕЛЕГАТ ФВСР:</t>
  </si>
  <si>
    <t>НОМЕР</t>
  </si>
  <si>
    <t>ФАМИЛИЯ ИМЯ</t>
  </si>
  <si>
    <t>МС</t>
  </si>
  <si>
    <t>КМС</t>
  </si>
  <si>
    <t>ГЛАВНЫЙ СУДЬЯ</t>
  </si>
  <si>
    <t>ТЕХНИЧЕСКИЕ ДАННЫЕ ТРАССЫ:</t>
  </si>
  <si>
    <t>МЕСТО</t>
  </si>
  <si>
    <t>ПРИМЕЧАНИЕ</t>
  </si>
  <si>
    <t>Удмуртская Республика</t>
  </si>
  <si>
    <t>НС</t>
  </si>
  <si>
    <t>ТЕРРИТОРИАЛЬНАЯ ПРИНАДЛЕЖНОСТЬ</t>
  </si>
  <si>
    <t>РЕЗУЛЬТАТ</t>
  </si>
  <si>
    <t>ОТСТАВАНИЕ</t>
  </si>
  <si>
    <t>ГЛАВНЫЙ СУДЬЯ:</t>
  </si>
  <si>
    <t>ГЛАВНЫЙ СЕКРЕТАРЬ:</t>
  </si>
  <si>
    <t>СУДЬЯ НА ФИНИШЕ:</t>
  </si>
  <si>
    <t>ГЛАВНЫЙ СЕКРЕТАРЬ</t>
  </si>
  <si>
    <t>г. Санкт-Петербург</t>
  </si>
  <si>
    <t>Министерство спорта Российской Федерации</t>
  </si>
  <si>
    <t>Федерация велосипедного спорта России</t>
  </si>
  <si>
    <t>Федерация велосипедного спорта Удмуртской Республики</t>
  </si>
  <si>
    <t>Самарская область</t>
  </si>
  <si>
    <t xml:space="preserve">САДРОВ Е.В. (1К, г. ИЖЕВСК) </t>
  </si>
  <si>
    <t>Министерство по физической культуре и спорту Удмуртской Республики</t>
  </si>
  <si>
    <t>Новосибирская область</t>
  </si>
  <si>
    <t>по велосипедному спорту</t>
  </si>
  <si>
    <t xml:space="preserve">ХАРИН В.В. (ВК, г. ИЖЕВСК) </t>
  </si>
  <si>
    <t xml:space="preserve">ЖДАНОВ В.С. (1К, г. ИЖЕВСК) </t>
  </si>
  <si>
    <t>КОД UCI</t>
  </si>
  <si>
    <t>РАЗРЯД,
ЗВАНИЕ</t>
  </si>
  <si>
    <t>СКОРОСТЬ км/ч</t>
  </si>
  <si>
    <t>ПОГОДНЫЕ УСЛОВИЯ</t>
  </si>
  <si>
    <t>СТАТИСТИКА ГОНКИ</t>
  </si>
  <si>
    <t>СУДЬЯ НА ФИНИШЕ</t>
  </si>
  <si>
    <t>ИТОГОВЫЙ ПРОТОКОЛ</t>
  </si>
  <si>
    <r>
      <t xml:space="preserve"> МЕСТО ПРОВЕДЕНИЯ:</t>
    </r>
    <r>
      <rPr>
        <sz val="11"/>
        <rFont val="Calibri"/>
        <family val="2"/>
        <charset val="204"/>
      </rPr>
      <t xml:space="preserve"> г. ИЖЕВСК</t>
    </r>
  </si>
  <si>
    <t>НАЧАЛО ГОНКИ:</t>
  </si>
  <si>
    <t>ОКОНЧАНИЕ ГОНКИ:</t>
  </si>
  <si>
    <t>1 этап</t>
  </si>
  <si>
    <t>2 этап</t>
  </si>
  <si>
    <t>3 этап</t>
  </si>
  <si>
    <t>Свердловская область</t>
  </si>
  <si>
    <t>Температура:</t>
  </si>
  <si>
    <t>Влажность:</t>
  </si>
  <si>
    <t>Осадки:</t>
  </si>
  <si>
    <t>Ветер:</t>
  </si>
  <si>
    <t>НФ</t>
  </si>
  <si>
    <t>МСМК</t>
  </si>
  <si>
    <t>№ ВРВС: 0080671811Я</t>
  </si>
  <si>
    <t>ДЛИНА ДИСТАНЦИИ / ЭТАПОВ:</t>
  </si>
  <si>
    <t>НАЗВАНИЕ ТРАССЫ / РЕГ. НОМЕР:</t>
  </si>
  <si>
    <t>МАКСИМАЛЬНЫЙ ПЕРЕПАД (HD):</t>
  </si>
  <si>
    <t>СУММА ПЕРЕПАДОВ (ТС):</t>
  </si>
  <si>
    <t>ХАРИН В.В. (ВК, г. ИЖЕВСК)</t>
  </si>
  <si>
    <t>САДРОВ Е.В. (1К, г. ИЖЕВСК)</t>
  </si>
  <si>
    <t>ЖДАНОВ В.С. (1К, г. ИЖЕВСК)</t>
  </si>
  <si>
    <t>РЕЗУЛЬТАТ И МЕСТО НА ЭТАПАХ</t>
  </si>
  <si>
    <t>ДАТА РОЖД.</t>
  </si>
  <si>
    <t>Субъектов РФ</t>
  </si>
  <si>
    <t>Заявлено</t>
  </si>
  <si>
    <t>Стартовало</t>
  </si>
  <si>
    <t>Финишировало</t>
  </si>
  <si>
    <t>Лимит времени</t>
  </si>
  <si>
    <t>Н. финишировало</t>
  </si>
  <si>
    <t>Дисквалифицировано</t>
  </si>
  <si>
    <t>Н. стартовало</t>
  </si>
  <si>
    <t>ЗМС</t>
  </si>
  <si>
    <t>1 СР</t>
  </si>
  <si>
    <t>2 СР</t>
  </si>
  <si>
    <t>3 СР</t>
  </si>
  <si>
    <t>Шоссе - многодневная гонка</t>
  </si>
  <si>
    <t>ВСЕРОССИЙСКИЕ СОРЕВНОВАНИЯ</t>
  </si>
  <si>
    <t>72-я всероссийская многодневная велосипедная гонка "Удмуртская правда"</t>
  </si>
  <si>
    <t>Мужчины</t>
  </si>
  <si>
    <t>№ ЕКП 2023: 31302</t>
  </si>
  <si>
    <t>5</t>
  </si>
  <si>
    <t>4 этап</t>
  </si>
  <si>
    <t>5 этап</t>
  </si>
  <si>
    <t>РИКУНОВ Петр</t>
  </si>
  <si>
    <t>Тюменская область</t>
  </si>
  <si>
    <t>СТЕПАНОВ Андрей</t>
  </si>
  <si>
    <t>МИЛЛЕР Кирилл</t>
  </si>
  <si>
    <t>КУЛИКОВ Сергей</t>
  </si>
  <si>
    <t>ХОМЯКОВ Артемий</t>
  </si>
  <si>
    <t>г. Москва</t>
  </si>
  <si>
    <t>ГОРЮШИН Александр</t>
  </si>
  <si>
    <t>МАЛИНОВСКИЙ Никита</t>
  </si>
  <si>
    <t>Московская область</t>
  </si>
  <si>
    <t>КИРЖАЙКИН Никита</t>
  </si>
  <si>
    <t>Омская область</t>
  </si>
  <si>
    <t>МОСКВИН Данил</t>
  </si>
  <si>
    <t>ДОКУЧАЕВ Михаил</t>
  </si>
  <si>
    <t>БЛОХИН Иван</t>
  </si>
  <si>
    <t>ЮЛКИН Иван</t>
  </si>
  <si>
    <t>ДОЛМАТОВ Виктор</t>
  </si>
  <si>
    <t>САННИКОВ Илья</t>
  </si>
  <si>
    <t>КУЗЬМИН Максим</t>
  </si>
  <si>
    <t>1р</t>
  </si>
  <si>
    <t>НИЧИПУРЕНКО Павел</t>
  </si>
  <si>
    <t>ИЛЬИНЫХ Александр</t>
  </si>
  <si>
    <t>ПЛАКУШКИН Иван</t>
  </si>
  <si>
    <t>ПОЛОЗОВ Вячеслав</t>
  </si>
  <si>
    <t>Челябинская область</t>
  </si>
  <si>
    <t>МЫРЗА Николай</t>
  </si>
  <si>
    <t>Республика Крым</t>
  </si>
  <si>
    <t>ВОЛКОВ Дмитрий</t>
  </si>
  <si>
    <t>ЗАКИРОВ Тимур</t>
  </si>
  <si>
    <t>БАЙДИКОВ Илья</t>
  </si>
  <si>
    <t>ЧЕРНЫШЕВ Михаил</t>
  </si>
  <si>
    <t>ПУДОВ Сергей</t>
  </si>
  <si>
    <t>МИШУТИН Станислав</t>
  </si>
  <si>
    <t>Пензенская область</t>
  </si>
  <si>
    <t>ЮНУСОВ Артур</t>
  </si>
  <si>
    <t>Республика Татарстан</t>
  </si>
  <si>
    <t>ГИЛЬМУТДИНОВ Арслан</t>
  </si>
  <si>
    <t>ТРУБЕЦКОЙ Арсений</t>
  </si>
  <si>
    <t>РЕВУНОВ Андрей</t>
  </si>
  <si>
    <t>БЕРЕЗНЯК Александр</t>
  </si>
  <si>
    <t>НЕВСТРУЕВ Данил</t>
  </si>
  <si>
    <t>не стартовал 5 этап</t>
  </si>
  <si>
    <t>не финишировал 5 этап</t>
  </si>
  <si>
    <t>не финишировал 4 этап</t>
  </si>
  <si>
    <t>не стартовал 4 этап</t>
  </si>
  <si>
    <t>не финишировал 2 этап</t>
  </si>
  <si>
    <t>не финишировал 1 этап</t>
  </si>
  <si>
    <r>
      <t xml:space="preserve"> ДАТА ПРОВЕДЕНИЯ:</t>
    </r>
    <r>
      <rPr>
        <sz val="11"/>
        <rFont val="Calibri"/>
        <family val="2"/>
        <charset val="204"/>
        <scheme val="minor"/>
      </rPr>
      <t xml:space="preserve"> 1-7 ИЮНЯ 2023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</si>
</sst>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&quot; км&quot;"/>
    <numFmt numFmtId="165" formatCode="yyyy"/>
    <numFmt numFmtId="166" formatCode="h:mm:ss.0"/>
    <numFmt numFmtId="167" formatCode="0.000"/>
    <numFmt numFmtId="168" formatCode="h:mm:ss.00"/>
  </numFmts>
  <fonts count="46" x14ac:knownFonts="1"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4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0"/>
      <name val="Times New Roman"/>
      <family val="1"/>
      <charset val="204"/>
    </font>
    <font>
      <sz val="13"/>
      <name val="Calibri"/>
      <family val="2"/>
      <charset val="204"/>
      <scheme val="minor"/>
    </font>
    <font>
      <sz val="8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79">
    <xf numFmtId="0" fontId="0" fillId="0" borderId="0" applyNumberFormat="0" applyFill="0" applyBorder="0" applyProtection="0">
      <alignment vertical="top" wrapText="1"/>
    </xf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5" fillId="8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1" fillId="32" borderId="0" applyNumberFormat="0" applyBorder="0" applyAlignment="0" applyProtection="0"/>
    <xf numFmtId="0" fontId="22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5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3" fillId="0" borderId="0"/>
    <xf numFmtId="0" fontId="42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43" fillId="0" borderId="0" applyNumberFormat="0" applyFill="0" applyBorder="0" applyProtection="0">
      <alignment vertical="top" wrapText="1"/>
    </xf>
    <xf numFmtId="0" fontId="6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151">
    <xf numFmtId="0" fontId="0" fillId="0" borderId="0" xfId="0">
      <alignment vertical="top" wrapText="1"/>
    </xf>
    <xf numFmtId="0" fontId="27" fillId="0" borderId="0" xfId="44" applyFont="1" applyAlignment="1">
      <alignment vertical="center"/>
    </xf>
    <xf numFmtId="0" fontId="29" fillId="0" borderId="0" xfId="44" applyFont="1" applyAlignment="1">
      <alignment vertical="center"/>
    </xf>
    <xf numFmtId="0" fontId="33" fillId="0" borderId="18" xfId="44" applyFont="1" applyBorder="1" applyAlignment="1">
      <alignment vertical="center"/>
    </xf>
    <xf numFmtId="0" fontId="26" fillId="0" borderId="19" xfId="44" applyFont="1" applyBorder="1" applyAlignment="1">
      <alignment horizontal="center" vertical="center"/>
    </xf>
    <xf numFmtId="0" fontId="22" fillId="0" borderId="19" xfId="44" applyBorder="1"/>
    <xf numFmtId="0" fontId="26" fillId="0" borderId="19" xfId="44" applyFont="1" applyBorder="1" applyAlignment="1">
      <alignment vertical="center"/>
    </xf>
    <xf numFmtId="0" fontId="26" fillId="0" borderId="19" xfId="44" applyFont="1" applyBorder="1" applyAlignment="1">
      <alignment horizontal="right" vertical="center"/>
    </xf>
    <xf numFmtId="0" fontId="36" fillId="0" borderId="20" xfId="44" applyFont="1" applyBorder="1" applyAlignment="1">
      <alignment horizontal="right" vertical="center"/>
    </xf>
    <xf numFmtId="0" fontId="35" fillId="0" borderId="21" xfId="44" applyFont="1" applyBorder="1" applyAlignment="1">
      <alignment horizontal="left" vertical="center"/>
    </xf>
    <xf numFmtId="0" fontId="26" fillId="0" borderId="22" xfId="44" applyFont="1" applyBorder="1" applyAlignment="1">
      <alignment horizontal="center" vertical="center"/>
    </xf>
    <xf numFmtId="0" fontId="26" fillId="0" borderId="22" xfId="44" applyFont="1" applyBorder="1" applyAlignment="1">
      <alignment vertical="center"/>
    </xf>
    <xf numFmtId="0" fontId="26" fillId="0" borderId="22" xfId="44" applyFont="1" applyBorder="1" applyAlignment="1">
      <alignment horizontal="right" vertical="center"/>
    </xf>
    <xf numFmtId="0" fontId="27" fillId="0" borderId="16" xfId="44" applyFont="1" applyBorder="1" applyAlignment="1">
      <alignment vertical="center"/>
    </xf>
    <xf numFmtId="0" fontId="27" fillId="0" borderId="0" xfId="44" applyFont="1" applyAlignment="1">
      <alignment horizontal="center" vertical="center"/>
    </xf>
    <xf numFmtId="0" fontId="35" fillId="0" borderId="24" xfId="44" applyFont="1" applyBorder="1" applyAlignment="1">
      <alignment vertical="center"/>
    </xf>
    <xf numFmtId="0" fontId="35" fillId="0" borderId="11" xfId="44" applyFont="1" applyBorder="1" applyAlignment="1">
      <alignment horizontal="center" vertical="center"/>
    </xf>
    <xf numFmtId="0" fontId="35" fillId="0" borderId="11" xfId="44" applyFont="1" applyBorder="1" applyAlignment="1">
      <alignment vertical="center"/>
    </xf>
    <xf numFmtId="0" fontId="26" fillId="0" borderId="11" xfId="44" applyFont="1" applyBorder="1" applyAlignment="1">
      <alignment vertical="center"/>
    </xf>
    <xf numFmtId="0" fontId="26" fillId="0" borderId="11" xfId="44" applyFont="1" applyBorder="1" applyAlignment="1">
      <alignment horizontal="right" vertical="center"/>
    </xf>
    <xf numFmtId="0" fontId="35" fillId="0" borderId="10" xfId="44" applyFont="1" applyBorder="1" applyAlignment="1">
      <alignment horizontal="left" vertical="center"/>
    </xf>
    <xf numFmtId="164" fontId="26" fillId="0" borderId="25" xfId="44" applyNumberFormat="1" applyFont="1" applyBorder="1" applyAlignment="1">
      <alignment horizontal="right" vertical="center"/>
    </xf>
    <xf numFmtId="0" fontId="27" fillId="0" borderId="11" xfId="44" applyFont="1" applyBorder="1" applyAlignment="1">
      <alignment vertical="center"/>
    </xf>
    <xf numFmtId="0" fontId="26" fillId="0" borderId="12" xfId="44" applyFont="1" applyBorder="1" applyAlignment="1">
      <alignment horizontal="right" vertical="center"/>
    </xf>
    <xf numFmtId="0" fontId="27" fillId="0" borderId="17" xfId="44" applyFont="1" applyBorder="1" applyAlignment="1">
      <alignment vertical="center"/>
    </xf>
    <xf numFmtId="0" fontId="37" fillId="0" borderId="0" xfId="44" applyFont="1" applyAlignment="1">
      <alignment vertical="center"/>
    </xf>
    <xf numFmtId="0" fontId="32" fillId="0" borderId="26" xfId="44" applyFont="1" applyBorder="1" applyAlignment="1">
      <alignment horizontal="center" vertical="center" wrapText="1"/>
    </xf>
    <xf numFmtId="0" fontId="38" fillId="0" borderId="27" xfId="44" applyFont="1" applyBorder="1" applyAlignment="1">
      <alignment horizontal="center" vertical="center"/>
    </xf>
    <xf numFmtId="0" fontId="39" fillId="0" borderId="27" xfId="45" applyFont="1" applyBorder="1" applyAlignment="1">
      <alignment vertical="center" wrapText="1"/>
    </xf>
    <xf numFmtId="165" fontId="38" fillId="0" borderId="27" xfId="44" applyNumberFormat="1" applyFont="1" applyBorder="1" applyAlignment="1">
      <alignment horizontal="center" vertical="center" wrapText="1"/>
    </xf>
    <xf numFmtId="166" fontId="38" fillId="0" borderId="27" xfId="44" applyNumberFormat="1" applyFont="1" applyBorder="1" applyAlignment="1">
      <alignment horizontal="center" vertical="center"/>
    </xf>
    <xf numFmtId="167" fontId="38" fillId="0" borderId="27" xfId="44" applyNumberFormat="1" applyFont="1" applyBorder="1" applyAlignment="1">
      <alignment horizontal="center" vertical="center"/>
    </xf>
    <xf numFmtId="0" fontId="41" fillId="0" borderId="0" xfId="44" applyFont="1" applyAlignment="1">
      <alignment vertical="center"/>
    </xf>
    <xf numFmtId="0" fontId="38" fillId="0" borderId="28" xfId="44" applyFont="1" applyBorder="1" applyAlignment="1">
      <alignment horizontal="center" vertical="center"/>
    </xf>
    <xf numFmtId="0" fontId="27" fillId="0" borderId="22" xfId="44" applyFont="1" applyBorder="1" applyAlignment="1">
      <alignment horizontal="center" vertical="center"/>
    </xf>
    <xf numFmtId="0" fontId="27" fillId="0" borderId="22" xfId="44" applyFont="1" applyBorder="1" applyAlignment="1">
      <alignment vertical="center"/>
    </xf>
    <xf numFmtId="0" fontId="27" fillId="0" borderId="19" xfId="44" applyFont="1" applyBorder="1" applyAlignment="1">
      <alignment vertical="center"/>
    </xf>
    <xf numFmtId="0" fontId="26" fillId="0" borderId="11" xfId="44" applyFont="1" applyBorder="1" applyAlignment="1">
      <alignment horizontal="center" vertical="center"/>
    </xf>
    <xf numFmtId="0" fontId="38" fillId="0" borderId="30" xfId="44" applyFont="1" applyBorder="1" applyAlignment="1">
      <alignment horizontal="center" vertical="center"/>
    </xf>
    <xf numFmtId="0" fontId="36" fillId="33" borderId="11" xfId="44" applyFont="1" applyFill="1" applyBorder="1" applyAlignment="1">
      <alignment horizontal="center" vertical="center"/>
    </xf>
    <xf numFmtId="0" fontId="36" fillId="0" borderId="23" xfId="44" applyFont="1" applyBorder="1" applyAlignment="1">
      <alignment horizontal="right" vertical="center"/>
    </xf>
    <xf numFmtId="0" fontId="27" fillId="0" borderId="19" xfId="44" applyFont="1" applyBorder="1" applyAlignment="1">
      <alignment horizontal="center" vertical="center"/>
    </xf>
    <xf numFmtId="0" fontId="38" fillId="0" borderId="0" xfId="44" applyFont="1" applyAlignment="1">
      <alignment horizontal="center" vertical="center"/>
    </xf>
    <xf numFmtId="168" fontId="27" fillId="0" borderId="0" xfId="44" applyNumberFormat="1" applyFont="1" applyAlignment="1">
      <alignment horizontal="center" vertical="center"/>
    </xf>
    <xf numFmtId="0" fontId="35" fillId="0" borderId="19" xfId="44" applyFont="1" applyBorder="1" applyAlignment="1">
      <alignment horizontal="right" vertical="center"/>
    </xf>
    <xf numFmtId="0" fontId="35" fillId="0" borderId="22" xfId="44" applyFont="1" applyBorder="1" applyAlignment="1">
      <alignment horizontal="right" vertical="center"/>
    </xf>
    <xf numFmtId="0" fontId="35" fillId="0" borderId="11" xfId="44" applyFont="1" applyBorder="1" applyAlignment="1">
      <alignment horizontal="left" vertical="center"/>
    </xf>
    <xf numFmtId="49" fontId="26" fillId="0" borderId="25" xfId="44" applyNumberFormat="1" applyFont="1" applyBorder="1" applyAlignment="1">
      <alignment horizontal="right" vertical="center"/>
    </xf>
    <xf numFmtId="168" fontId="38" fillId="0" borderId="27" xfId="44" applyNumberFormat="1" applyFont="1" applyBorder="1" applyAlignment="1">
      <alignment horizontal="center" vertical="center"/>
    </xf>
    <xf numFmtId="0" fontId="38" fillId="0" borderId="16" xfId="44" applyFont="1" applyBorder="1" applyAlignment="1">
      <alignment horizontal="center" vertical="center"/>
    </xf>
    <xf numFmtId="0" fontId="36" fillId="0" borderId="0" xfId="44" applyFont="1" applyAlignment="1">
      <alignment horizontal="left" vertical="center" wrapText="1"/>
    </xf>
    <xf numFmtId="0" fontId="40" fillId="0" borderId="0" xfId="46" applyFont="1" applyAlignment="1">
      <alignment horizontal="center" vertical="center" wrapText="1"/>
    </xf>
    <xf numFmtId="165" fontId="38" fillId="0" borderId="0" xfId="44" applyNumberFormat="1" applyFont="1" applyAlignment="1">
      <alignment horizontal="left" vertical="center" wrapText="1"/>
    </xf>
    <xf numFmtId="0" fontId="44" fillId="0" borderId="0" xfId="44" applyFont="1" applyAlignment="1">
      <alignment vertical="center" wrapText="1"/>
    </xf>
    <xf numFmtId="0" fontId="44" fillId="0" borderId="17" xfId="44" applyFont="1" applyBorder="1" applyAlignment="1">
      <alignment vertical="center" wrapText="1"/>
    </xf>
    <xf numFmtId="0" fontId="35" fillId="33" borderId="33" xfId="0" applyFont="1" applyFill="1" applyBorder="1" applyAlignment="1">
      <alignment vertical="center"/>
    </xf>
    <xf numFmtId="0" fontId="26" fillId="0" borderId="19" xfId="0" applyFont="1" applyBorder="1" applyAlignment="1">
      <alignment vertical="center"/>
    </xf>
    <xf numFmtId="2" fontId="26" fillId="0" borderId="19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2" fontId="26" fillId="0" borderId="0" xfId="0" applyNumberFormat="1" applyFont="1" applyAlignment="1">
      <alignment vertical="center"/>
    </xf>
    <xf numFmtId="49" fontId="26" fillId="0" borderId="0" xfId="0" applyNumberFormat="1" applyFont="1" applyAlignment="1">
      <alignment vertical="center"/>
    </xf>
    <xf numFmtId="0" fontId="26" fillId="0" borderId="22" xfId="0" applyFont="1" applyBorder="1" applyAlignment="1">
      <alignment vertical="center"/>
    </xf>
    <xf numFmtId="49" fontId="26" fillId="0" borderId="22" xfId="0" applyNumberFormat="1" applyFont="1" applyBorder="1" applyAlignment="1">
      <alignment vertical="center"/>
    </xf>
    <xf numFmtId="0" fontId="26" fillId="0" borderId="24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49" fontId="26" fillId="0" borderId="11" xfId="0" applyNumberFormat="1" applyFont="1" applyBorder="1" applyAlignment="1">
      <alignment horizontal="left" vertical="center"/>
    </xf>
    <xf numFmtId="49" fontId="26" fillId="0" borderId="11" xfId="0" applyNumberFormat="1" applyFont="1" applyBorder="1" applyAlignment="1">
      <alignment vertical="center"/>
    </xf>
    <xf numFmtId="49" fontId="26" fillId="0" borderId="12" xfId="0" applyNumberFormat="1" applyFont="1" applyBorder="1" applyAlignment="1">
      <alignment horizontal="center" vertical="center"/>
    </xf>
    <xf numFmtId="9" fontId="26" fillId="0" borderId="11" xfId="0" applyNumberFormat="1" applyFont="1" applyBorder="1" applyAlignment="1">
      <alignment horizontal="left" vertical="center"/>
    </xf>
    <xf numFmtId="0" fontId="26" fillId="0" borderId="11" xfId="0" applyFont="1" applyBorder="1" applyAlignment="1">
      <alignment horizontal="left" vertical="center"/>
    </xf>
    <xf numFmtId="0" fontId="26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vertical="center"/>
    </xf>
    <xf numFmtId="49" fontId="26" fillId="0" borderId="10" xfId="0" applyNumberFormat="1" applyFont="1" applyBorder="1" applyAlignment="1">
      <alignment vertical="center"/>
    </xf>
    <xf numFmtId="2" fontId="26" fillId="0" borderId="35" xfId="0" applyNumberFormat="1" applyFont="1" applyBorder="1" applyAlignment="1">
      <alignment vertical="center"/>
    </xf>
    <xf numFmtId="0" fontId="32" fillId="0" borderId="16" xfId="44" applyFont="1" applyBorder="1" applyAlignment="1">
      <alignment horizontal="center" vertical="center"/>
    </xf>
    <xf numFmtId="0" fontId="32" fillId="0" borderId="17" xfId="44" applyFont="1" applyBorder="1" applyAlignment="1">
      <alignment horizontal="center" vertical="center"/>
    </xf>
    <xf numFmtId="0" fontId="32" fillId="0" borderId="0" xfId="44" applyFont="1" applyBorder="1" applyAlignment="1">
      <alignment horizontal="center" vertical="center"/>
    </xf>
    <xf numFmtId="0" fontId="35" fillId="0" borderId="29" xfId="44" applyFont="1" applyBorder="1" applyAlignment="1">
      <alignment vertical="center"/>
    </xf>
    <xf numFmtId="0" fontId="26" fillId="0" borderId="30" xfId="44" applyFont="1" applyBorder="1" applyAlignment="1">
      <alignment horizontal="center" vertical="center"/>
    </xf>
    <xf numFmtId="0" fontId="26" fillId="0" borderId="30" xfId="44" applyFont="1" applyBorder="1" applyAlignment="1">
      <alignment horizontal="right" vertical="center"/>
    </xf>
    <xf numFmtId="0" fontId="27" fillId="0" borderId="30" xfId="44" applyFont="1" applyBorder="1" applyAlignment="1">
      <alignment vertical="center"/>
    </xf>
    <xf numFmtId="0" fontId="35" fillId="0" borderId="36" xfId="44" applyFont="1" applyBorder="1" applyAlignment="1">
      <alignment horizontal="left" vertical="center"/>
    </xf>
    <xf numFmtId="0" fontId="35" fillId="0" borderId="30" xfId="44" applyFont="1" applyBorder="1" applyAlignment="1">
      <alignment horizontal="left" vertical="center"/>
    </xf>
    <xf numFmtId="49" fontId="26" fillId="0" borderId="31" xfId="44" applyNumberFormat="1" applyFont="1" applyBorder="1" applyAlignment="1">
      <alignment horizontal="right" vertical="center"/>
    </xf>
    <xf numFmtId="0" fontId="40" fillId="0" borderId="27" xfId="46" applyFont="1" applyBorder="1" applyAlignment="1">
      <alignment vertical="center" wrapText="1"/>
    </xf>
    <xf numFmtId="0" fontId="32" fillId="0" borderId="40" xfId="44" applyFont="1" applyBorder="1" applyAlignment="1">
      <alignment horizontal="center" vertical="center" wrapText="1"/>
    </xf>
    <xf numFmtId="0" fontId="38" fillId="0" borderId="41" xfId="44" applyFont="1" applyBorder="1" applyAlignment="1">
      <alignment horizontal="center" vertical="center"/>
    </xf>
    <xf numFmtId="0" fontId="39" fillId="0" borderId="41" xfId="45" applyFont="1" applyBorder="1" applyAlignment="1">
      <alignment vertical="center" wrapText="1"/>
    </xf>
    <xf numFmtId="165" fontId="38" fillId="0" borderId="41" xfId="44" applyNumberFormat="1" applyFont="1" applyBorder="1" applyAlignment="1">
      <alignment horizontal="center" vertical="center" wrapText="1"/>
    </xf>
    <xf numFmtId="0" fontId="40" fillId="0" borderId="41" xfId="46" applyFont="1" applyBorder="1" applyAlignment="1">
      <alignment vertical="center" wrapText="1"/>
    </xf>
    <xf numFmtId="166" fontId="38" fillId="0" borderId="41" xfId="44" applyNumberFormat="1" applyFont="1" applyBorder="1" applyAlignment="1">
      <alignment horizontal="center" vertical="center"/>
    </xf>
    <xf numFmtId="167" fontId="38" fillId="0" borderId="41" xfId="44" applyNumberFormat="1" applyFont="1" applyBorder="1" applyAlignment="1">
      <alignment horizontal="center" vertical="center"/>
    </xf>
    <xf numFmtId="0" fontId="38" fillId="0" borderId="42" xfId="44" applyFont="1" applyBorder="1" applyAlignment="1">
      <alignment horizontal="center" vertical="center"/>
    </xf>
    <xf numFmtId="49" fontId="26" fillId="0" borderId="19" xfId="44" applyNumberFormat="1" applyFont="1" applyBorder="1" applyAlignment="1">
      <alignment horizontal="center" vertical="center"/>
    </xf>
    <xf numFmtId="49" fontId="26" fillId="0" borderId="0" xfId="44" applyNumberFormat="1" applyFont="1" applyBorder="1" applyAlignment="1">
      <alignment horizontal="center" vertical="center"/>
    </xf>
    <xf numFmtId="0" fontId="27" fillId="0" borderId="0" xfId="44" applyFont="1" applyBorder="1" applyAlignment="1">
      <alignment vertical="center"/>
    </xf>
    <xf numFmtId="49" fontId="26" fillId="0" borderId="22" xfId="44" applyNumberFormat="1" applyFont="1" applyBorder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7" fillId="0" borderId="10" xfId="0" applyFont="1" applyBorder="1" applyAlignment="1">
      <alignment horizontal="left" vertical="center"/>
    </xf>
    <xf numFmtId="0" fontId="27" fillId="0" borderId="12" xfId="0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left" vertical="center"/>
    </xf>
    <xf numFmtId="2" fontId="27" fillId="0" borderId="10" xfId="0" applyNumberFormat="1" applyFont="1" applyBorder="1" applyAlignment="1">
      <alignment vertical="center"/>
    </xf>
    <xf numFmtId="0" fontId="27" fillId="0" borderId="25" xfId="0" applyFont="1" applyBorder="1" applyAlignment="1">
      <alignment horizontal="left" vertical="center"/>
    </xf>
    <xf numFmtId="0" fontId="38" fillId="0" borderId="30" xfId="44" applyFont="1" applyBorder="1" applyAlignment="1">
      <alignment horizontal="center" vertical="center"/>
    </xf>
    <xf numFmtId="0" fontId="27" fillId="0" borderId="0" xfId="44" applyFont="1" applyAlignment="1">
      <alignment horizontal="center" vertical="center"/>
    </xf>
    <xf numFmtId="0" fontId="27" fillId="0" borderId="22" xfId="44" applyFont="1" applyBorder="1" applyAlignment="1">
      <alignment horizontal="center" vertical="center"/>
    </xf>
    <xf numFmtId="0" fontId="27" fillId="0" borderId="19" xfId="44" applyFont="1" applyBorder="1" applyAlignment="1">
      <alignment horizontal="center" vertical="center"/>
    </xf>
    <xf numFmtId="0" fontId="36" fillId="33" borderId="11" xfId="44" applyFont="1" applyFill="1" applyBorder="1" applyAlignment="1">
      <alignment horizontal="center" vertical="center"/>
    </xf>
    <xf numFmtId="0" fontId="32" fillId="0" borderId="0" xfId="44" applyFont="1" applyBorder="1" applyAlignment="1">
      <alignment horizontal="center" vertical="center"/>
    </xf>
    <xf numFmtId="167" fontId="38" fillId="0" borderId="27" xfId="0" applyNumberFormat="1" applyFont="1" applyBorder="1" applyAlignment="1">
      <alignment horizontal="center" vertical="center"/>
    </xf>
    <xf numFmtId="1" fontId="40" fillId="0" borderId="27" xfId="46" applyNumberFormat="1" applyFont="1" applyBorder="1" applyAlignment="1">
      <alignment horizontal="center" vertical="center" wrapText="1"/>
    </xf>
    <xf numFmtId="1" fontId="40" fillId="0" borderId="41" xfId="46" applyNumberFormat="1" applyFont="1" applyBorder="1" applyAlignment="1">
      <alignment horizontal="center" vertical="center" wrapText="1"/>
    </xf>
    <xf numFmtId="0" fontId="23" fillId="33" borderId="38" xfId="43" applyFont="1" applyFill="1" applyBorder="1" applyAlignment="1">
      <alignment horizontal="center" vertical="center" wrapText="1"/>
    </xf>
    <xf numFmtId="0" fontId="23" fillId="33" borderId="27" xfId="43" applyFont="1" applyFill="1" applyBorder="1" applyAlignment="1">
      <alignment horizontal="center" vertical="center" wrapText="1"/>
    </xf>
    <xf numFmtId="0" fontId="35" fillId="33" borderId="33" xfId="0" applyFont="1" applyFill="1" applyBorder="1" applyAlignment="1">
      <alignment horizontal="center" vertical="center"/>
    </xf>
    <xf numFmtId="0" fontId="35" fillId="33" borderId="34" xfId="0" applyFont="1" applyFill="1" applyBorder="1" applyAlignment="1">
      <alignment horizontal="center" vertical="center"/>
    </xf>
    <xf numFmtId="0" fontId="28" fillId="0" borderId="0" xfId="44" applyFont="1" applyAlignment="1">
      <alignment horizontal="center" vertical="center"/>
    </xf>
    <xf numFmtId="0" fontId="29" fillId="0" borderId="0" xfId="44" applyFont="1" applyAlignment="1">
      <alignment horizontal="center" vertical="center"/>
    </xf>
    <xf numFmtId="0" fontId="26" fillId="0" borderId="0" xfId="44" applyFont="1" applyAlignment="1">
      <alignment horizontal="center" vertical="center"/>
    </xf>
    <xf numFmtId="0" fontId="35" fillId="33" borderId="24" xfId="44" applyFont="1" applyFill="1" applyBorder="1" applyAlignment="1">
      <alignment horizontal="center" vertical="center"/>
    </xf>
    <xf numFmtId="0" fontId="35" fillId="33" borderId="11" xfId="44" applyFont="1" applyFill="1" applyBorder="1" applyAlignment="1">
      <alignment horizontal="center" vertical="center"/>
    </xf>
    <xf numFmtId="0" fontId="35" fillId="33" borderId="12" xfId="44" applyFont="1" applyFill="1" applyBorder="1" applyAlignment="1">
      <alignment horizontal="center" vertical="center"/>
    </xf>
    <xf numFmtId="0" fontId="35" fillId="33" borderId="10" xfId="44" applyFont="1" applyFill="1" applyBorder="1" applyAlignment="1">
      <alignment horizontal="center" vertical="center"/>
    </xf>
    <xf numFmtId="0" fontId="35" fillId="33" borderId="25" xfId="44" applyFont="1" applyFill="1" applyBorder="1" applyAlignment="1">
      <alignment horizontal="center" vertical="center"/>
    </xf>
    <xf numFmtId="0" fontId="23" fillId="33" borderId="37" xfId="44" applyFont="1" applyFill="1" applyBorder="1" applyAlignment="1">
      <alignment horizontal="center" vertical="center"/>
    </xf>
    <xf numFmtId="0" fontId="23" fillId="33" borderId="26" xfId="44" applyFont="1" applyFill="1" applyBorder="1" applyAlignment="1">
      <alignment horizontal="center" vertical="center"/>
    </xf>
    <xf numFmtId="0" fontId="30" fillId="0" borderId="0" xfId="44" applyFont="1" applyAlignment="1">
      <alignment horizontal="center" vertical="center"/>
    </xf>
    <xf numFmtId="0" fontId="31" fillId="0" borderId="13" xfId="44" applyFont="1" applyBorder="1" applyAlignment="1">
      <alignment horizontal="center" vertical="center"/>
    </xf>
    <xf numFmtId="0" fontId="31" fillId="0" borderId="14" xfId="44" applyFont="1" applyBorder="1" applyAlignment="1">
      <alignment horizontal="center" vertical="center"/>
    </xf>
    <xf numFmtId="0" fontId="31" fillId="0" borderId="15" xfId="44" applyFont="1" applyBorder="1" applyAlignment="1">
      <alignment horizontal="center" vertical="center"/>
    </xf>
    <xf numFmtId="0" fontId="32" fillId="0" borderId="16" xfId="44" applyFont="1" applyBorder="1" applyAlignment="1">
      <alignment horizontal="center" vertical="center"/>
    </xf>
    <xf numFmtId="0" fontId="32" fillId="0" borderId="0" xfId="44" applyFont="1" applyBorder="1" applyAlignment="1">
      <alignment horizontal="center" vertical="center"/>
    </xf>
    <xf numFmtId="0" fontId="32" fillId="0" borderId="17" xfId="44" applyFont="1" applyBorder="1" applyAlignment="1">
      <alignment horizontal="center" vertical="center"/>
    </xf>
    <xf numFmtId="0" fontId="23" fillId="33" borderId="39" xfId="44" applyFont="1" applyFill="1" applyBorder="1" applyAlignment="1">
      <alignment horizontal="center" vertical="center" wrapText="1"/>
    </xf>
    <xf numFmtId="0" fontId="23" fillId="33" borderId="28" xfId="44" applyFont="1" applyFill="1" applyBorder="1" applyAlignment="1">
      <alignment horizontal="center" vertical="center" wrapText="1"/>
    </xf>
    <xf numFmtId="0" fontId="35" fillId="33" borderId="32" xfId="0" applyFont="1" applyFill="1" applyBorder="1" applyAlignment="1">
      <alignment horizontal="center" vertical="center"/>
    </xf>
    <xf numFmtId="0" fontId="38" fillId="0" borderId="29" xfId="44" applyFont="1" applyBorder="1" applyAlignment="1">
      <alignment horizontal="center" vertical="center"/>
    </xf>
    <xf numFmtId="0" fontId="38" fillId="0" borderId="30" xfId="44" applyFont="1" applyBorder="1" applyAlignment="1">
      <alignment horizontal="center" vertical="center"/>
    </xf>
    <xf numFmtId="0" fontId="38" fillId="0" borderId="31" xfId="44" applyFont="1" applyBorder="1" applyAlignment="1">
      <alignment horizontal="center" vertical="center"/>
    </xf>
    <xf numFmtId="0" fontId="27" fillId="0" borderId="16" xfId="44" applyFont="1" applyBorder="1" applyAlignment="1">
      <alignment horizontal="center" vertical="center"/>
    </xf>
    <xf numFmtId="0" fontId="27" fillId="0" borderId="0" xfId="44" applyFont="1" applyAlignment="1">
      <alignment horizontal="center" vertical="center"/>
    </xf>
    <xf numFmtId="0" fontId="27" fillId="0" borderId="17" xfId="44" applyFont="1" applyBorder="1" applyAlignment="1">
      <alignment horizontal="center" vertical="center"/>
    </xf>
    <xf numFmtId="0" fontId="27" fillId="0" borderId="21" xfId="44" applyFont="1" applyBorder="1" applyAlignment="1">
      <alignment horizontal="center" vertical="center"/>
    </xf>
    <xf numFmtId="0" fontId="27" fillId="0" borderId="22" xfId="44" applyFont="1" applyBorder="1" applyAlignment="1">
      <alignment horizontal="center" vertical="center"/>
    </xf>
    <xf numFmtId="0" fontId="27" fillId="0" borderId="23" xfId="44" applyFont="1" applyBorder="1" applyAlignment="1">
      <alignment horizontal="center" vertical="center"/>
    </xf>
    <xf numFmtId="0" fontId="27" fillId="0" borderId="18" xfId="44" applyFont="1" applyBorder="1" applyAlignment="1">
      <alignment horizontal="center" vertical="center"/>
    </xf>
    <xf numFmtId="0" fontId="27" fillId="0" borderId="19" xfId="44" applyFont="1" applyBorder="1" applyAlignment="1">
      <alignment horizontal="center" vertical="center"/>
    </xf>
    <xf numFmtId="0" fontId="27" fillId="0" borderId="20" xfId="44" applyFont="1" applyBorder="1" applyAlignment="1">
      <alignment horizontal="center" vertical="center"/>
    </xf>
    <xf numFmtId="0" fontId="36" fillId="33" borderId="24" xfId="44" applyFont="1" applyFill="1" applyBorder="1" applyAlignment="1">
      <alignment horizontal="center" vertical="center"/>
    </xf>
    <xf numFmtId="0" fontId="36" fillId="33" borderId="11" xfId="44" applyFont="1" applyFill="1" applyBorder="1" applyAlignment="1">
      <alignment horizontal="center" vertical="center"/>
    </xf>
    <xf numFmtId="0" fontId="36" fillId="33" borderId="25" xfId="44" applyFont="1" applyFill="1" applyBorder="1" applyAlignment="1">
      <alignment horizontal="center" vertical="center"/>
    </xf>
  </cellXfs>
  <cellStyles count="179">
    <cellStyle name="20% — акцент1" xfId="19" builtinId="30" customBuiltin="1"/>
    <cellStyle name="20% - Акцент1 2" xfId="47" xr:uid="{00000000-0005-0000-0000-000001000000}"/>
    <cellStyle name="20% - Акцент1 2 2" xfId="116" xr:uid="{00000000-0005-0000-0000-000002000000}"/>
    <cellStyle name="20% - Акцент1 3" xfId="48" xr:uid="{00000000-0005-0000-0000-000003000000}"/>
    <cellStyle name="20% - Акцент1 3 2" xfId="117" xr:uid="{00000000-0005-0000-0000-000004000000}"/>
    <cellStyle name="20% - Акцент1 4" xfId="88" xr:uid="{00000000-0005-0000-0000-000005000000}"/>
    <cellStyle name="20% - Акцент1 4 2" xfId="153" xr:uid="{00000000-0005-0000-0000-000006000000}"/>
    <cellStyle name="20% - Акцент1 5" xfId="102" xr:uid="{00000000-0005-0000-0000-000007000000}"/>
    <cellStyle name="20% - Акцент1 6" xfId="167" xr:uid="{00000000-0005-0000-0000-000008000000}"/>
    <cellStyle name="20% — акцент2" xfId="23" builtinId="34" customBuiltin="1"/>
    <cellStyle name="20% - Акцент2 2" xfId="49" xr:uid="{00000000-0005-0000-0000-00000A000000}"/>
    <cellStyle name="20% - Акцент2 2 2" xfId="118" xr:uid="{00000000-0005-0000-0000-00000B000000}"/>
    <cellStyle name="20% - Акцент2 3" xfId="50" xr:uid="{00000000-0005-0000-0000-00000C000000}"/>
    <cellStyle name="20% - Акцент2 3 2" xfId="119" xr:uid="{00000000-0005-0000-0000-00000D000000}"/>
    <cellStyle name="20% - Акцент2 4" xfId="90" xr:uid="{00000000-0005-0000-0000-00000E000000}"/>
    <cellStyle name="20% - Акцент2 4 2" xfId="155" xr:uid="{00000000-0005-0000-0000-00000F000000}"/>
    <cellStyle name="20% - Акцент2 5" xfId="104" xr:uid="{00000000-0005-0000-0000-000010000000}"/>
    <cellStyle name="20% - Акцент2 6" xfId="169" xr:uid="{00000000-0005-0000-0000-000011000000}"/>
    <cellStyle name="20% — акцент3" xfId="27" builtinId="38" customBuiltin="1"/>
    <cellStyle name="20% - Акцент3 2" xfId="51" xr:uid="{00000000-0005-0000-0000-000013000000}"/>
    <cellStyle name="20% - Акцент3 2 2" xfId="120" xr:uid="{00000000-0005-0000-0000-000014000000}"/>
    <cellStyle name="20% - Акцент3 3" xfId="52" xr:uid="{00000000-0005-0000-0000-000015000000}"/>
    <cellStyle name="20% - Акцент3 3 2" xfId="121" xr:uid="{00000000-0005-0000-0000-000016000000}"/>
    <cellStyle name="20% - Акцент3 4" xfId="92" xr:uid="{00000000-0005-0000-0000-000017000000}"/>
    <cellStyle name="20% - Акцент3 4 2" xfId="157" xr:uid="{00000000-0005-0000-0000-000018000000}"/>
    <cellStyle name="20% - Акцент3 5" xfId="106" xr:uid="{00000000-0005-0000-0000-000019000000}"/>
    <cellStyle name="20% - Акцент3 6" xfId="171" xr:uid="{00000000-0005-0000-0000-00001A000000}"/>
    <cellStyle name="20% — акцент4" xfId="31" builtinId="42" customBuiltin="1"/>
    <cellStyle name="20% - Акцент4 2" xfId="53" xr:uid="{00000000-0005-0000-0000-00001C000000}"/>
    <cellStyle name="20% - Акцент4 2 2" xfId="122" xr:uid="{00000000-0005-0000-0000-00001D000000}"/>
    <cellStyle name="20% - Акцент4 3" xfId="54" xr:uid="{00000000-0005-0000-0000-00001E000000}"/>
    <cellStyle name="20% - Акцент4 3 2" xfId="123" xr:uid="{00000000-0005-0000-0000-00001F000000}"/>
    <cellStyle name="20% - Акцент4 4" xfId="94" xr:uid="{00000000-0005-0000-0000-000020000000}"/>
    <cellStyle name="20% - Акцент4 4 2" xfId="159" xr:uid="{00000000-0005-0000-0000-000021000000}"/>
    <cellStyle name="20% - Акцент4 5" xfId="108" xr:uid="{00000000-0005-0000-0000-000022000000}"/>
    <cellStyle name="20% - Акцент4 6" xfId="173" xr:uid="{00000000-0005-0000-0000-000023000000}"/>
    <cellStyle name="20% — акцент5" xfId="35" builtinId="46" customBuiltin="1"/>
    <cellStyle name="20% - Акцент5 2" xfId="55" xr:uid="{00000000-0005-0000-0000-000025000000}"/>
    <cellStyle name="20% - Акцент5 2 2" xfId="124" xr:uid="{00000000-0005-0000-0000-000026000000}"/>
    <cellStyle name="20% - Акцент5 3" xfId="56" xr:uid="{00000000-0005-0000-0000-000027000000}"/>
    <cellStyle name="20% - Акцент5 3 2" xfId="125" xr:uid="{00000000-0005-0000-0000-000028000000}"/>
    <cellStyle name="20% - Акцент5 4" xfId="96" xr:uid="{00000000-0005-0000-0000-000029000000}"/>
    <cellStyle name="20% - Акцент5 4 2" xfId="161" xr:uid="{00000000-0005-0000-0000-00002A000000}"/>
    <cellStyle name="20% - Акцент5 5" xfId="110" xr:uid="{00000000-0005-0000-0000-00002B000000}"/>
    <cellStyle name="20% - Акцент5 6" xfId="175" xr:uid="{00000000-0005-0000-0000-00002C000000}"/>
    <cellStyle name="20% — акцент6" xfId="39" builtinId="50" customBuiltin="1"/>
    <cellStyle name="20% - Акцент6 2" xfId="57" xr:uid="{00000000-0005-0000-0000-00002E000000}"/>
    <cellStyle name="20% - Акцент6 2 2" xfId="126" xr:uid="{00000000-0005-0000-0000-00002F000000}"/>
    <cellStyle name="20% - Акцент6 3" xfId="58" xr:uid="{00000000-0005-0000-0000-000030000000}"/>
    <cellStyle name="20% - Акцент6 3 2" xfId="127" xr:uid="{00000000-0005-0000-0000-000031000000}"/>
    <cellStyle name="20% - Акцент6 4" xfId="98" xr:uid="{00000000-0005-0000-0000-000032000000}"/>
    <cellStyle name="20% - Акцент6 4 2" xfId="163" xr:uid="{00000000-0005-0000-0000-000033000000}"/>
    <cellStyle name="20% - Акцент6 5" xfId="112" xr:uid="{00000000-0005-0000-0000-000034000000}"/>
    <cellStyle name="20% - Акцент6 6" xfId="177" xr:uid="{00000000-0005-0000-0000-000035000000}"/>
    <cellStyle name="40% — акцент1" xfId="20" builtinId="31" customBuiltin="1"/>
    <cellStyle name="40% - Акцент1 2" xfId="59" xr:uid="{00000000-0005-0000-0000-000037000000}"/>
    <cellStyle name="40% - Акцент1 2 2" xfId="128" xr:uid="{00000000-0005-0000-0000-000038000000}"/>
    <cellStyle name="40% - Акцент1 3" xfId="60" xr:uid="{00000000-0005-0000-0000-000039000000}"/>
    <cellStyle name="40% - Акцент1 3 2" xfId="129" xr:uid="{00000000-0005-0000-0000-00003A000000}"/>
    <cellStyle name="40% - Акцент1 4" xfId="89" xr:uid="{00000000-0005-0000-0000-00003B000000}"/>
    <cellStyle name="40% - Акцент1 4 2" xfId="154" xr:uid="{00000000-0005-0000-0000-00003C000000}"/>
    <cellStyle name="40% - Акцент1 5" xfId="103" xr:uid="{00000000-0005-0000-0000-00003D000000}"/>
    <cellStyle name="40% - Акцент1 6" xfId="168" xr:uid="{00000000-0005-0000-0000-00003E000000}"/>
    <cellStyle name="40% — акцент2" xfId="24" builtinId="35" customBuiltin="1"/>
    <cellStyle name="40% - Акцент2 2" xfId="61" xr:uid="{00000000-0005-0000-0000-000040000000}"/>
    <cellStyle name="40% - Акцент2 2 2" xfId="130" xr:uid="{00000000-0005-0000-0000-000041000000}"/>
    <cellStyle name="40% - Акцент2 3" xfId="62" xr:uid="{00000000-0005-0000-0000-000042000000}"/>
    <cellStyle name="40% - Акцент2 3 2" xfId="131" xr:uid="{00000000-0005-0000-0000-000043000000}"/>
    <cellStyle name="40% - Акцент2 4" xfId="91" xr:uid="{00000000-0005-0000-0000-000044000000}"/>
    <cellStyle name="40% - Акцент2 4 2" xfId="156" xr:uid="{00000000-0005-0000-0000-000045000000}"/>
    <cellStyle name="40% - Акцент2 5" xfId="105" xr:uid="{00000000-0005-0000-0000-000046000000}"/>
    <cellStyle name="40% - Акцент2 6" xfId="170" xr:uid="{00000000-0005-0000-0000-000047000000}"/>
    <cellStyle name="40% — акцент3" xfId="28" builtinId="39" customBuiltin="1"/>
    <cellStyle name="40% - Акцент3 2" xfId="63" xr:uid="{00000000-0005-0000-0000-000049000000}"/>
    <cellStyle name="40% - Акцент3 2 2" xfId="132" xr:uid="{00000000-0005-0000-0000-00004A000000}"/>
    <cellStyle name="40% - Акцент3 3" xfId="64" xr:uid="{00000000-0005-0000-0000-00004B000000}"/>
    <cellStyle name="40% - Акцент3 3 2" xfId="133" xr:uid="{00000000-0005-0000-0000-00004C000000}"/>
    <cellStyle name="40% - Акцент3 4" xfId="93" xr:uid="{00000000-0005-0000-0000-00004D000000}"/>
    <cellStyle name="40% - Акцент3 4 2" xfId="158" xr:uid="{00000000-0005-0000-0000-00004E000000}"/>
    <cellStyle name="40% - Акцент3 5" xfId="107" xr:uid="{00000000-0005-0000-0000-00004F000000}"/>
    <cellStyle name="40% - Акцент3 6" xfId="172" xr:uid="{00000000-0005-0000-0000-000050000000}"/>
    <cellStyle name="40% — акцент4" xfId="32" builtinId="43" customBuiltin="1"/>
    <cellStyle name="40% - Акцент4 2" xfId="65" xr:uid="{00000000-0005-0000-0000-000052000000}"/>
    <cellStyle name="40% - Акцент4 2 2" xfId="134" xr:uid="{00000000-0005-0000-0000-000053000000}"/>
    <cellStyle name="40% - Акцент4 3" xfId="66" xr:uid="{00000000-0005-0000-0000-000054000000}"/>
    <cellStyle name="40% - Акцент4 3 2" xfId="135" xr:uid="{00000000-0005-0000-0000-000055000000}"/>
    <cellStyle name="40% - Акцент4 4" xfId="95" xr:uid="{00000000-0005-0000-0000-000056000000}"/>
    <cellStyle name="40% - Акцент4 4 2" xfId="160" xr:uid="{00000000-0005-0000-0000-000057000000}"/>
    <cellStyle name="40% - Акцент4 5" xfId="109" xr:uid="{00000000-0005-0000-0000-000058000000}"/>
    <cellStyle name="40% - Акцент4 6" xfId="174" xr:uid="{00000000-0005-0000-0000-000059000000}"/>
    <cellStyle name="40% — акцент5" xfId="36" builtinId="47" customBuiltin="1"/>
    <cellStyle name="40% - Акцент5 2" xfId="67" xr:uid="{00000000-0005-0000-0000-00005B000000}"/>
    <cellStyle name="40% - Акцент5 2 2" xfId="136" xr:uid="{00000000-0005-0000-0000-00005C000000}"/>
    <cellStyle name="40% - Акцент5 3" xfId="68" xr:uid="{00000000-0005-0000-0000-00005D000000}"/>
    <cellStyle name="40% - Акцент5 3 2" xfId="137" xr:uid="{00000000-0005-0000-0000-00005E000000}"/>
    <cellStyle name="40% - Акцент5 4" xfId="97" xr:uid="{00000000-0005-0000-0000-00005F000000}"/>
    <cellStyle name="40% - Акцент5 4 2" xfId="162" xr:uid="{00000000-0005-0000-0000-000060000000}"/>
    <cellStyle name="40% - Акцент5 5" xfId="111" xr:uid="{00000000-0005-0000-0000-000061000000}"/>
    <cellStyle name="40% - Акцент5 6" xfId="176" xr:uid="{00000000-0005-0000-0000-000062000000}"/>
    <cellStyle name="40% — акцент6" xfId="40" builtinId="51" customBuiltin="1"/>
    <cellStyle name="40% - Акцент6 2" xfId="69" xr:uid="{00000000-0005-0000-0000-000064000000}"/>
    <cellStyle name="40% - Акцент6 2 2" xfId="138" xr:uid="{00000000-0005-0000-0000-000065000000}"/>
    <cellStyle name="40% - Акцент6 3" xfId="70" xr:uid="{00000000-0005-0000-0000-000066000000}"/>
    <cellStyle name="40% - Акцент6 3 2" xfId="139" xr:uid="{00000000-0005-0000-0000-000067000000}"/>
    <cellStyle name="40% - Акцент6 4" xfId="99" xr:uid="{00000000-0005-0000-0000-000068000000}"/>
    <cellStyle name="40% - Акцент6 4 2" xfId="164" xr:uid="{00000000-0005-0000-0000-000069000000}"/>
    <cellStyle name="40% - Акцент6 5" xfId="113" xr:uid="{00000000-0005-0000-0000-00006A000000}"/>
    <cellStyle name="40% - Акцент6 6" xfId="178" xr:uid="{00000000-0005-0000-0000-00006B000000}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азвание 2" xfId="86" xr:uid="{00000000-0005-0000-0000-000082000000}"/>
    <cellStyle name="Название 3" xfId="115" xr:uid="{00000000-0005-0000-0000-000083000000}"/>
    <cellStyle name="Нейтральный" xfId="8" builtinId="28" customBuiltin="1"/>
    <cellStyle name="Обычный" xfId="0" builtinId="0" customBuiltin="1"/>
    <cellStyle name="Обычный 10" xfId="85" xr:uid="{00000000-0005-0000-0000-000086000000}"/>
    <cellStyle name="Обычный 10 2" xfId="151" xr:uid="{00000000-0005-0000-0000-000087000000}"/>
    <cellStyle name="Обычный 11" xfId="114" xr:uid="{00000000-0005-0000-0000-000088000000}"/>
    <cellStyle name="Обычный 12" xfId="71" xr:uid="{00000000-0005-0000-0000-000089000000}"/>
    <cellStyle name="Обычный 13" xfId="100" xr:uid="{00000000-0005-0000-0000-00008A000000}"/>
    <cellStyle name="Обычный 14" xfId="165" xr:uid="{00000000-0005-0000-0000-00008B000000}"/>
    <cellStyle name="Обычный 2" xfId="44" xr:uid="{00000000-0005-0000-0000-00008C000000}"/>
    <cellStyle name="Обычный 2 2" xfId="72" xr:uid="{00000000-0005-0000-0000-00008D000000}"/>
    <cellStyle name="Обычный 2 3" xfId="73" xr:uid="{00000000-0005-0000-0000-00008E000000}"/>
    <cellStyle name="Обычный 3" xfId="74" xr:uid="{00000000-0005-0000-0000-00008F000000}"/>
    <cellStyle name="Обычный 3 2" xfId="140" xr:uid="{00000000-0005-0000-0000-000090000000}"/>
    <cellStyle name="Обычный 4" xfId="42" xr:uid="{00000000-0005-0000-0000-000091000000}"/>
    <cellStyle name="Обычный 5" xfId="75" xr:uid="{00000000-0005-0000-0000-000092000000}"/>
    <cellStyle name="Обычный 5 2" xfId="141" xr:uid="{00000000-0005-0000-0000-000093000000}"/>
    <cellStyle name="Обычный 6" xfId="76" xr:uid="{00000000-0005-0000-0000-000094000000}"/>
    <cellStyle name="Обычный 6 2" xfId="142" xr:uid="{00000000-0005-0000-0000-000095000000}"/>
    <cellStyle name="Обычный 7" xfId="77" xr:uid="{00000000-0005-0000-0000-000096000000}"/>
    <cellStyle name="Обычный 7 2" xfId="143" xr:uid="{00000000-0005-0000-0000-000097000000}"/>
    <cellStyle name="Обычный 8" xfId="78" xr:uid="{00000000-0005-0000-0000-000098000000}"/>
    <cellStyle name="Обычный 8 2" xfId="144" xr:uid="{00000000-0005-0000-0000-000099000000}"/>
    <cellStyle name="Обычный 9" xfId="79" xr:uid="{00000000-0005-0000-0000-00009A000000}"/>
    <cellStyle name="Обычный 9 2" xfId="145" xr:uid="{00000000-0005-0000-0000-00009B000000}"/>
    <cellStyle name="Обычный_ID4938_RS 2" xfId="45" xr:uid="{00000000-0005-0000-0000-00009C000000}"/>
    <cellStyle name="Обычный_ID4938_RS_1" xfId="46" xr:uid="{00000000-0005-0000-0000-00009D000000}"/>
    <cellStyle name="Обычный_Стартовый протокол Смирнов_20101106_Results" xfId="43" xr:uid="{00000000-0005-0000-0000-00009E000000}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80" xr:uid="{00000000-0005-0000-0000-0000A2000000}"/>
    <cellStyle name="Примечание 2 2" xfId="146" xr:uid="{00000000-0005-0000-0000-0000A3000000}"/>
    <cellStyle name="Примечание 3" xfId="81" xr:uid="{00000000-0005-0000-0000-0000A4000000}"/>
    <cellStyle name="Примечание 3 2" xfId="147" xr:uid="{00000000-0005-0000-0000-0000A5000000}"/>
    <cellStyle name="Примечание 4" xfId="82" xr:uid="{00000000-0005-0000-0000-0000A6000000}"/>
    <cellStyle name="Примечание 4 2" xfId="148" xr:uid="{00000000-0005-0000-0000-0000A7000000}"/>
    <cellStyle name="Примечание 5" xfId="83" xr:uid="{00000000-0005-0000-0000-0000A8000000}"/>
    <cellStyle name="Примечание 5 2" xfId="149" xr:uid="{00000000-0005-0000-0000-0000A9000000}"/>
    <cellStyle name="Примечание 6" xfId="84" xr:uid="{00000000-0005-0000-0000-0000AA000000}"/>
    <cellStyle name="Примечание 6 2" xfId="150" xr:uid="{00000000-0005-0000-0000-0000AB000000}"/>
    <cellStyle name="Примечание 7" xfId="87" xr:uid="{00000000-0005-0000-0000-0000AC000000}"/>
    <cellStyle name="Примечание 7 2" xfId="152" xr:uid="{00000000-0005-0000-0000-0000AD000000}"/>
    <cellStyle name="Примечание 8" xfId="101" xr:uid="{00000000-0005-0000-0000-0000AE000000}"/>
    <cellStyle name="Примечание 9" xfId="166" xr:uid="{00000000-0005-0000-0000-0000AF000000}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442292</xdr:colOff>
      <xdr:row>0</xdr:row>
      <xdr:rowOff>116903</xdr:rowOff>
    </xdr:from>
    <xdr:to>
      <xdr:col>3</xdr:col>
      <xdr:colOff>348832</xdr:colOff>
      <xdr:row>2</xdr:row>
      <xdr:rowOff>228600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1D095B1A-22FA-4A6A-A69C-3AFD8AD0FF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2006" y="116903"/>
          <a:ext cx="1016883" cy="743068"/>
        </a:xfrm>
        <a:prstGeom prst="rect">
          <a:avLst/>
        </a:prstGeom>
      </xdr:spPr>
    </xdr:pic>
    <xdr:clientData/>
  </xdr:twoCellAnchor>
  <xdr:twoCellAnchor editAs="oneCell">
    <xdr:from>
      <xdr:col>0</xdr:col>
      <xdr:colOff>95249</xdr:colOff>
      <xdr:row>0</xdr:row>
      <xdr:rowOff>108857</xdr:rowOff>
    </xdr:from>
    <xdr:to>
      <xdr:col>2</xdr:col>
      <xdr:colOff>241174</xdr:colOff>
      <xdr:row>2</xdr:row>
      <xdr:rowOff>250372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7A10F5A3-946D-4962-94D9-E98B399D9D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108857"/>
          <a:ext cx="1125639" cy="772886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90577</xdr:rowOff>
    </xdr:from>
    <xdr:to>
      <xdr:col>20</xdr:col>
      <xdr:colOff>1330043</xdr:colOff>
      <xdr:row>2</xdr:row>
      <xdr:rowOff>261257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EBC73087-4ADD-4582-A0C3-06D0904E8F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68539" y="90577"/>
          <a:ext cx="1332851" cy="802051"/>
        </a:xfrm>
        <a:prstGeom prst="rect">
          <a:avLst/>
        </a:prstGeom>
      </xdr:spPr>
    </xdr:pic>
    <xdr:clientData/>
  </xdr:twoCellAnchor>
  <xdr:twoCellAnchor editAs="oneCell">
    <xdr:from>
      <xdr:col>17</xdr:col>
      <xdr:colOff>750526</xdr:colOff>
      <xdr:row>0</xdr:row>
      <xdr:rowOff>144112</xdr:rowOff>
    </xdr:from>
    <xdr:to>
      <xdr:col>19</xdr:col>
      <xdr:colOff>553819</xdr:colOff>
      <xdr:row>2</xdr:row>
      <xdr:rowOff>227705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356A9391-3D7F-4A42-9F1B-57697AE072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89704" y="144112"/>
          <a:ext cx="1379485" cy="7098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 tint="-0.249977111117893"/>
    <pageSetUpPr fitToPage="1"/>
  </sheetPr>
  <dimension ref="A1:U71"/>
  <sheetViews>
    <sheetView tabSelected="1" view="pageBreakPreview" zoomScale="73" zoomScaleNormal="90" zoomScaleSheetLayoutView="73" workbookViewId="0">
      <selection activeCell="A14" sqref="A14"/>
    </sheetView>
  </sheetViews>
  <sheetFormatPr defaultColWidth="9.109375" defaultRowHeight="13.8" x14ac:dyDescent="0.25"/>
  <cols>
    <col min="1" max="1" width="7" style="1" customWidth="1"/>
    <col min="2" max="2" width="7.33203125" style="14" bestFit="1" customWidth="1"/>
    <col min="3" max="3" width="16.21875" style="14" customWidth="1"/>
    <col min="4" max="4" width="26" style="1" customWidth="1"/>
    <col min="5" max="5" width="11.88671875" style="1" customWidth="1"/>
    <col min="6" max="6" width="9.77734375" style="1" customWidth="1"/>
    <col min="7" max="7" width="26.21875" style="1" customWidth="1"/>
    <col min="8" max="8" width="11.33203125" style="1" customWidth="1"/>
    <col min="9" max="9" width="5" style="1" customWidth="1"/>
    <col min="10" max="10" width="11.21875" style="1" customWidth="1"/>
    <col min="11" max="11" width="5.109375" style="1" customWidth="1"/>
    <col min="12" max="12" width="11.21875" style="1" customWidth="1"/>
    <col min="13" max="13" width="5.109375" style="1" customWidth="1"/>
    <col min="14" max="14" width="11.21875" style="1" customWidth="1"/>
    <col min="15" max="15" width="5.109375" style="1" customWidth="1"/>
    <col min="16" max="16" width="11.44140625" style="1" customWidth="1"/>
    <col min="17" max="17" width="5.77734375" style="1" customWidth="1"/>
    <col min="18" max="18" width="11.21875" style="1" customWidth="1"/>
    <col min="19" max="19" width="11.77734375" style="1" customWidth="1"/>
    <col min="20" max="20" width="11" style="1" customWidth="1"/>
    <col min="21" max="21" width="24.77734375" style="1" customWidth="1"/>
    <col min="22" max="16384" width="9.109375" style="1"/>
  </cols>
  <sheetData>
    <row r="1" spans="1:21" s="2" customFormat="1" ht="24.6" customHeight="1" x14ac:dyDescent="0.25">
      <c r="A1" s="117" t="s">
        <v>20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</row>
    <row r="2" spans="1:21" s="2" customFormat="1" ht="24.6" customHeight="1" x14ac:dyDescent="0.25">
      <c r="A2" s="117" t="s">
        <v>25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</row>
    <row r="3" spans="1:21" s="2" customFormat="1" ht="24.6" customHeight="1" x14ac:dyDescent="0.25">
      <c r="A3" s="117" t="s">
        <v>21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</row>
    <row r="4" spans="1:21" s="2" customFormat="1" ht="24.6" customHeight="1" x14ac:dyDescent="0.25">
      <c r="A4" s="117" t="s">
        <v>22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</row>
    <row r="5" spans="1:21" ht="5.25" customHeight="1" x14ac:dyDescent="0.25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1" s="2" customFormat="1" ht="28.8" x14ac:dyDescent="0.25">
      <c r="A6" s="116" t="s">
        <v>73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</row>
    <row r="7" spans="1:21" s="2" customFormat="1" ht="19.5" customHeight="1" x14ac:dyDescent="0.25">
      <c r="A7" s="126" t="s">
        <v>27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</row>
    <row r="8" spans="1:21" s="2" customFormat="1" ht="18.600000000000001" customHeight="1" thickBot="1" x14ac:dyDescent="0.3">
      <c r="A8" s="117" t="s">
        <v>74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</row>
    <row r="9" spans="1:21" ht="19.5" customHeight="1" thickTop="1" x14ac:dyDescent="0.25">
      <c r="A9" s="127" t="s">
        <v>36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9"/>
    </row>
    <row r="10" spans="1:21" ht="18" customHeight="1" x14ac:dyDescent="0.25">
      <c r="A10" s="130" t="s">
        <v>72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2"/>
    </row>
    <row r="11" spans="1:21" ht="19.5" customHeight="1" x14ac:dyDescent="0.25">
      <c r="A11" s="130" t="s">
        <v>75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2"/>
    </row>
    <row r="12" spans="1:21" ht="12.6" customHeight="1" x14ac:dyDescent="0.25">
      <c r="A12" s="74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108"/>
      <c r="M12" s="108"/>
      <c r="N12" s="108"/>
      <c r="O12" s="108"/>
      <c r="P12" s="76"/>
      <c r="Q12" s="76"/>
      <c r="R12" s="76"/>
      <c r="S12" s="76"/>
      <c r="T12" s="76"/>
      <c r="U12" s="75"/>
    </row>
    <row r="13" spans="1:21" ht="15.6" x14ac:dyDescent="0.25">
      <c r="A13" s="3" t="s">
        <v>37</v>
      </c>
      <c r="B13" s="4"/>
      <c r="C13" s="4"/>
      <c r="D13" s="5"/>
      <c r="E13" s="6"/>
      <c r="F13" s="6"/>
      <c r="G13" s="44" t="s">
        <v>38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7"/>
      <c r="T13" s="7"/>
      <c r="U13" s="8" t="s">
        <v>50</v>
      </c>
    </row>
    <row r="14" spans="1:21" ht="15.6" x14ac:dyDescent="0.25">
      <c r="A14" s="9" t="s">
        <v>127</v>
      </c>
      <c r="B14" s="10"/>
      <c r="C14" s="10"/>
      <c r="D14" s="11"/>
      <c r="E14" s="11"/>
      <c r="F14" s="11"/>
      <c r="G14" s="45" t="s">
        <v>39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2"/>
      <c r="T14" s="12"/>
      <c r="U14" s="40" t="s">
        <v>76</v>
      </c>
    </row>
    <row r="15" spans="1:21" ht="14.4" x14ac:dyDescent="0.25">
      <c r="A15" s="119" t="s">
        <v>0</v>
      </c>
      <c r="B15" s="120"/>
      <c r="C15" s="120"/>
      <c r="D15" s="120"/>
      <c r="E15" s="120"/>
      <c r="F15" s="120"/>
      <c r="G15" s="121"/>
      <c r="H15" s="122" t="s">
        <v>7</v>
      </c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3"/>
    </row>
    <row r="16" spans="1:21" ht="14.4" x14ac:dyDescent="0.25">
      <c r="A16" s="15" t="s">
        <v>1</v>
      </c>
      <c r="B16" s="16"/>
      <c r="C16" s="16"/>
      <c r="D16" s="17"/>
      <c r="E16" s="18"/>
      <c r="F16" s="17"/>
      <c r="G16" s="19"/>
      <c r="H16" s="20" t="s">
        <v>52</v>
      </c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19"/>
      <c r="T16" s="19"/>
      <c r="U16" s="21"/>
    </row>
    <row r="17" spans="1:21" ht="14.4" x14ac:dyDescent="0.25">
      <c r="A17" s="15" t="s">
        <v>15</v>
      </c>
      <c r="B17" s="37"/>
      <c r="C17" s="37"/>
      <c r="D17" s="22"/>
      <c r="E17" s="19"/>
      <c r="F17" s="22"/>
      <c r="G17" s="19" t="s">
        <v>55</v>
      </c>
      <c r="H17" s="20" t="s">
        <v>53</v>
      </c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19"/>
      <c r="T17" s="19"/>
      <c r="U17" s="47"/>
    </row>
    <row r="18" spans="1:21" ht="14.4" x14ac:dyDescent="0.25">
      <c r="A18" s="15" t="s">
        <v>16</v>
      </c>
      <c r="B18" s="16"/>
      <c r="C18" s="16"/>
      <c r="D18" s="19"/>
      <c r="E18" s="18"/>
      <c r="F18" s="17"/>
      <c r="G18" s="23" t="s">
        <v>56</v>
      </c>
      <c r="H18" s="20" t="s">
        <v>54</v>
      </c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19"/>
      <c r="T18" s="19"/>
      <c r="U18" s="47"/>
    </row>
    <row r="19" spans="1:21" ht="15" thickBot="1" x14ac:dyDescent="0.3">
      <c r="A19" s="77" t="s">
        <v>17</v>
      </c>
      <c r="B19" s="78"/>
      <c r="C19" s="78"/>
      <c r="D19" s="79"/>
      <c r="E19" s="79"/>
      <c r="F19" s="80"/>
      <c r="G19" s="79" t="s">
        <v>57</v>
      </c>
      <c r="H19" s="81" t="s">
        <v>51</v>
      </c>
      <c r="I19" s="82"/>
      <c r="J19" s="82"/>
      <c r="K19" s="82"/>
      <c r="L19" s="82"/>
      <c r="M19" s="82"/>
      <c r="N19" s="82"/>
      <c r="O19" s="82"/>
      <c r="P19" s="82"/>
      <c r="Q19" s="82"/>
      <c r="R19" s="78">
        <v>511</v>
      </c>
      <c r="S19" s="79"/>
      <c r="T19" s="80"/>
      <c r="U19" s="83" t="s">
        <v>77</v>
      </c>
    </row>
    <row r="20" spans="1:21" ht="10.199999999999999" customHeight="1" thickTop="1" thickBot="1" x14ac:dyDescent="0.3">
      <c r="A20" s="13"/>
      <c r="U20" s="24"/>
    </row>
    <row r="21" spans="1:21" s="25" customFormat="1" ht="25.5" customHeight="1" thickTop="1" x14ac:dyDescent="0.25">
      <c r="A21" s="124" t="s">
        <v>8</v>
      </c>
      <c r="B21" s="112" t="s">
        <v>2</v>
      </c>
      <c r="C21" s="112" t="s">
        <v>30</v>
      </c>
      <c r="D21" s="112" t="s">
        <v>3</v>
      </c>
      <c r="E21" s="112" t="s">
        <v>59</v>
      </c>
      <c r="F21" s="112" t="s">
        <v>31</v>
      </c>
      <c r="G21" s="112" t="s">
        <v>12</v>
      </c>
      <c r="H21" s="112" t="s">
        <v>58</v>
      </c>
      <c r="I21" s="112"/>
      <c r="J21" s="112"/>
      <c r="K21" s="112"/>
      <c r="L21" s="112"/>
      <c r="M21" s="112"/>
      <c r="N21" s="112"/>
      <c r="O21" s="112"/>
      <c r="P21" s="112"/>
      <c r="Q21" s="112"/>
      <c r="R21" s="112" t="s">
        <v>13</v>
      </c>
      <c r="S21" s="112" t="s">
        <v>14</v>
      </c>
      <c r="T21" s="112" t="s">
        <v>32</v>
      </c>
      <c r="U21" s="133" t="s">
        <v>9</v>
      </c>
    </row>
    <row r="22" spans="1:21" s="25" customFormat="1" ht="14.25" customHeight="1" x14ac:dyDescent="0.25">
      <c r="A22" s="125"/>
      <c r="B22" s="113"/>
      <c r="C22" s="113"/>
      <c r="D22" s="113"/>
      <c r="E22" s="113"/>
      <c r="F22" s="113"/>
      <c r="G22" s="113"/>
      <c r="H22" s="113" t="s">
        <v>40</v>
      </c>
      <c r="I22" s="113"/>
      <c r="J22" s="113" t="s">
        <v>41</v>
      </c>
      <c r="K22" s="113"/>
      <c r="L22" s="113" t="s">
        <v>42</v>
      </c>
      <c r="M22" s="113"/>
      <c r="N22" s="113" t="s">
        <v>78</v>
      </c>
      <c r="O22" s="113"/>
      <c r="P22" s="113" t="s">
        <v>79</v>
      </c>
      <c r="Q22" s="113"/>
      <c r="R22" s="113"/>
      <c r="S22" s="113"/>
      <c r="T22" s="113"/>
      <c r="U22" s="134"/>
    </row>
    <row r="23" spans="1:21" s="32" customFormat="1" ht="30" customHeight="1" x14ac:dyDescent="0.25">
      <c r="A23" s="26">
        <v>1</v>
      </c>
      <c r="B23" s="27">
        <v>21</v>
      </c>
      <c r="C23" s="27">
        <v>10010201350</v>
      </c>
      <c r="D23" s="28" t="s">
        <v>80</v>
      </c>
      <c r="E23" s="110"/>
      <c r="F23" s="29" t="s">
        <v>4</v>
      </c>
      <c r="G23" s="84" t="s">
        <v>81</v>
      </c>
      <c r="H23" s="30">
        <v>0.11924768518518519</v>
      </c>
      <c r="I23" s="27">
        <v>2</v>
      </c>
      <c r="J23" s="30">
        <v>0.12918981481481481</v>
      </c>
      <c r="K23" s="27">
        <v>3</v>
      </c>
      <c r="L23" s="30">
        <v>2.2984953703703705E-2</v>
      </c>
      <c r="M23" s="27">
        <v>1</v>
      </c>
      <c r="N23" s="30">
        <v>0.14246527777777776</v>
      </c>
      <c r="O23" s="27">
        <v>6</v>
      </c>
      <c r="P23" s="30">
        <v>9.9027777777777784E-2</v>
      </c>
      <c r="Q23" s="27">
        <v>1</v>
      </c>
      <c r="R23" s="30">
        <f>SUM(H23,J23,L23,N23,P23)</f>
        <v>0.51291550925925933</v>
      </c>
      <c r="S23" s="48"/>
      <c r="T23" s="109">
        <f>$R$19/((R23*24))</f>
        <v>41.511060364338753</v>
      </c>
      <c r="U23" s="33"/>
    </row>
    <row r="24" spans="1:21" s="32" customFormat="1" ht="30" customHeight="1" x14ac:dyDescent="0.25">
      <c r="A24" s="26">
        <v>2</v>
      </c>
      <c r="B24" s="27">
        <v>23</v>
      </c>
      <c r="C24" s="27">
        <v>10015848063</v>
      </c>
      <c r="D24" s="28" t="s">
        <v>82</v>
      </c>
      <c r="E24" s="110"/>
      <c r="F24" s="29" t="s">
        <v>4</v>
      </c>
      <c r="G24" s="84" t="s">
        <v>81</v>
      </c>
      <c r="H24" s="30">
        <v>0.11920138888888888</v>
      </c>
      <c r="I24" s="27">
        <v>1</v>
      </c>
      <c r="J24" s="30">
        <v>0.12927083333333333</v>
      </c>
      <c r="K24" s="27">
        <v>7</v>
      </c>
      <c r="L24" s="30">
        <v>2.4516203703703707E-2</v>
      </c>
      <c r="M24" s="27">
        <v>4</v>
      </c>
      <c r="N24" s="30">
        <v>0.14246527777777776</v>
      </c>
      <c r="O24" s="27">
        <v>14</v>
      </c>
      <c r="P24" s="30">
        <v>9.9074074074074078E-2</v>
      </c>
      <c r="Q24" s="27">
        <v>2</v>
      </c>
      <c r="R24" s="30">
        <f t="shared" ref="R24:R42" si="0">SUM(H24,J24,L24,N24,P24)</f>
        <v>0.51452777777777781</v>
      </c>
      <c r="S24" s="30">
        <f>R24-$R$23</f>
        <v>1.6122685185184782E-3</v>
      </c>
      <c r="T24" s="109">
        <f t="shared" ref="T24:T44" si="1">$R$19/((R24*24))</f>
        <v>41.380985801436054</v>
      </c>
      <c r="U24" s="33"/>
    </row>
    <row r="25" spans="1:21" s="32" customFormat="1" ht="30" customHeight="1" x14ac:dyDescent="0.25">
      <c r="A25" s="26">
        <v>3</v>
      </c>
      <c r="B25" s="27">
        <v>24</v>
      </c>
      <c r="C25" s="27">
        <v>10053688268</v>
      </c>
      <c r="D25" s="28" t="s">
        <v>83</v>
      </c>
      <c r="E25" s="110"/>
      <c r="F25" s="29" t="s">
        <v>5</v>
      </c>
      <c r="G25" s="84" t="s">
        <v>81</v>
      </c>
      <c r="H25" s="30">
        <v>0.12270833333333335</v>
      </c>
      <c r="I25" s="27">
        <v>3</v>
      </c>
      <c r="J25" s="30">
        <v>0.12839120370370369</v>
      </c>
      <c r="K25" s="27">
        <v>2</v>
      </c>
      <c r="L25" s="30">
        <v>2.3958333333333331E-2</v>
      </c>
      <c r="M25" s="27">
        <v>2</v>
      </c>
      <c r="N25" s="30">
        <v>0.14065972222222223</v>
      </c>
      <c r="O25" s="27">
        <v>1</v>
      </c>
      <c r="P25" s="30">
        <v>9.9583333333333343E-2</v>
      </c>
      <c r="Q25" s="27">
        <v>4</v>
      </c>
      <c r="R25" s="30">
        <f t="shared" si="0"/>
        <v>0.51530092592592591</v>
      </c>
      <c r="S25" s="30">
        <f t="shared" ref="S25:S44" si="2">R25-$R$23</f>
        <v>2.3854166666665844E-3</v>
      </c>
      <c r="T25" s="109">
        <f t="shared" si="1"/>
        <v>41.318898522078975</v>
      </c>
      <c r="U25" s="33"/>
    </row>
    <row r="26" spans="1:21" s="32" customFormat="1" ht="30" customHeight="1" x14ac:dyDescent="0.25">
      <c r="A26" s="26">
        <v>4</v>
      </c>
      <c r="B26" s="27">
        <v>8</v>
      </c>
      <c r="C26" s="27">
        <v>10014927270</v>
      </c>
      <c r="D26" s="28" t="s">
        <v>84</v>
      </c>
      <c r="E26" s="110"/>
      <c r="F26" s="29" t="s">
        <v>4</v>
      </c>
      <c r="G26" s="84" t="s">
        <v>26</v>
      </c>
      <c r="H26" s="30">
        <v>0.12371527777777779</v>
      </c>
      <c r="I26" s="27">
        <v>4</v>
      </c>
      <c r="J26" s="30">
        <v>0.12927083333333333</v>
      </c>
      <c r="K26" s="27">
        <v>4</v>
      </c>
      <c r="L26" s="30">
        <v>2.4608796296296295E-2</v>
      </c>
      <c r="M26" s="27">
        <v>6</v>
      </c>
      <c r="N26" s="30">
        <v>0.14086805555555557</v>
      </c>
      <c r="O26" s="27">
        <v>2</v>
      </c>
      <c r="P26" s="30">
        <v>9.9606481481481476E-2</v>
      </c>
      <c r="Q26" s="27">
        <v>5</v>
      </c>
      <c r="R26" s="30">
        <f t="shared" si="0"/>
        <v>0.51806944444444447</v>
      </c>
      <c r="S26" s="30">
        <f t="shared" si="2"/>
        <v>5.1539351851851434E-3</v>
      </c>
      <c r="T26" s="109">
        <f t="shared" si="1"/>
        <v>41.098093884882438</v>
      </c>
      <c r="U26" s="33"/>
    </row>
    <row r="27" spans="1:21" s="32" customFormat="1" ht="30" customHeight="1" x14ac:dyDescent="0.25">
      <c r="A27" s="26">
        <v>5</v>
      </c>
      <c r="B27" s="27">
        <v>1</v>
      </c>
      <c r="C27" s="27">
        <v>10053914604</v>
      </c>
      <c r="D27" s="28" t="s">
        <v>85</v>
      </c>
      <c r="E27" s="110"/>
      <c r="F27" s="29" t="s">
        <v>4</v>
      </c>
      <c r="G27" s="84" t="s">
        <v>86</v>
      </c>
      <c r="H27" s="30">
        <v>0.12368055555555556</v>
      </c>
      <c r="I27" s="27">
        <v>8</v>
      </c>
      <c r="J27" s="30">
        <v>0.12931712962962963</v>
      </c>
      <c r="K27" s="27">
        <v>8</v>
      </c>
      <c r="L27" s="30">
        <v>2.454166666666667E-2</v>
      </c>
      <c r="M27" s="27">
        <v>5</v>
      </c>
      <c r="N27" s="30">
        <v>0.14239583333333333</v>
      </c>
      <c r="O27" s="27">
        <v>7</v>
      </c>
      <c r="P27" s="30">
        <v>9.9560185185185182E-2</v>
      </c>
      <c r="Q27" s="27">
        <v>10</v>
      </c>
      <c r="R27" s="30">
        <f t="shared" si="0"/>
        <v>0.51949537037037041</v>
      </c>
      <c r="S27" s="30">
        <f t="shared" si="2"/>
        <v>6.579861111111085E-3</v>
      </c>
      <c r="T27" s="109">
        <f t="shared" si="1"/>
        <v>40.985286647476627</v>
      </c>
      <c r="U27" s="33"/>
    </row>
    <row r="28" spans="1:21" s="32" customFormat="1" ht="30" customHeight="1" x14ac:dyDescent="0.25">
      <c r="A28" s="26">
        <v>6</v>
      </c>
      <c r="B28" s="27">
        <v>27</v>
      </c>
      <c r="C28" s="27">
        <v>10034920182</v>
      </c>
      <c r="D28" s="28" t="s">
        <v>87</v>
      </c>
      <c r="E28" s="110"/>
      <c r="F28" s="29" t="s">
        <v>5</v>
      </c>
      <c r="G28" s="84" t="s">
        <v>10</v>
      </c>
      <c r="H28" s="30">
        <v>0.12371527777777779</v>
      </c>
      <c r="I28" s="27">
        <v>6</v>
      </c>
      <c r="J28" s="30">
        <v>0.12935185185185186</v>
      </c>
      <c r="K28" s="27">
        <v>9</v>
      </c>
      <c r="L28" s="30">
        <v>2.5225694444444446E-2</v>
      </c>
      <c r="M28" s="27">
        <v>9</v>
      </c>
      <c r="N28" s="30">
        <v>0.14246527777777776</v>
      </c>
      <c r="O28" s="27">
        <v>11</v>
      </c>
      <c r="P28" s="30">
        <v>9.9606481481481476E-2</v>
      </c>
      <c r="Q28" s="27">
        <v>6</v>
      </c>
      <c r="R28" s="30">
        <f t="shared" si="0"/>
        <v>0.52036458333333324</v>
      </c>
      <c r="S28" s="30">
        <f t="shared" si="2"/>
        <v>7.4490740740739136E-3</v>
      </c>
      <c r="T28" s="109">
        <f t="shared" si="1"/>
        <v>40.916825142628376</v>
      </c>
      <c r="U28" s="33"/>
    </row>
    <row r="29" spans="1:21" s="32" customFormat="1" ht="30" customHeight="1" x14ac:dyDescent="0.25">
      <c r="A29" s="26">
        <v>7</v>
      </c>
      <c r="B29" s="27">
        <v>3</v>
      </c>
      <c r="C29" s="27">
        <v>10089252310</v>
      </c>
      <c r="D29" s="28" t="s">
        <v>88</v>
      </c>
      <c r="E29" s="110"/>
      <c r="F29" s="29" t="s">
        <v>5</v>
      </c>
      <c r="G29" s="84" t="s">
        <v>89</v>
      </c>
      <c r="H29" s="30">
        <v>0.12377314814814815</v>
      </c>
      <c r="I29" s="27">
        <v>7</v>
      </c>
      <c r="J29" s="30">
        <v>0.12988425925925925</v>
      </c>
      <c r="K29" s="27">
        <v>12</v>
      </c>
      <c r="L29" s="30">
        <v>2.5972222222222219E-2</v>
      </c>
      <c r="M29" s="27">
        <v>13</v>
      </c>
      <c r="N29" s="30">
        <v>0.14246527777777776</v>
      </c>
      <c r="O29" s="27">
        <v>10</v>
      </c>
      <c r="P29" s="30">
        <v>9.9606481481481476E-2</v>
      </c>
      <c r="Q29" s="27">
        <v>9</v>
      </c>
      <c r="R29" s="30">
        <f t="shared" si="0"/>
        <v>0.52170138888888884</v>
      </c>
      <c r="S29" s="30">
        <f t="shared" si="2"/>
        <v>8.7858796296295116E-3</v>
      </c>
      <c r="T29" s="109">
        <f t="shared" si="1"/>
        <v>40.811980033277877</v>
      </c>
      <c r="U29" s="33"/>
    </row>
    <row r="30" spans="1:21" s="32" customFormat="1" ht="30" customHeight="1" x14ac:dyDescent="0.25">
      <c r="A30" s="26">
        <v>8</v>
      </c>
      <c r="B30" s="27">
        <v>10</v>
      </c>
      <c r="C30" s="27">
        <v>10010085960</v>
      </c>
      <c r="D30" s="28" t="s">
        <v>90</v>
      </c>
      <c r="E30" s="110"/>
      <c r="F30" s="29" t="s">
        <v>4</v>
      </c>
      <c r="G30" s="84" t="s">
        <v>91</v>
      </c>
      <c r="H30" s="30">
        <v>0.12371527777777779</v>
      </c>
      <c r="I30" s="27">
        <v>5</v>
      </c>
      <c r="J30" s="30">
        <v>0.1292939814814815</v>
      </c>
      <c r="K30" s="27">
        <v>6</v>
      </c>
      <c r="L30" s="30">
        <v>2.6678240740740738E-2</v>
      </c>
      <c r="M30" s="27">
        <v>18</v>
      </c>
      <c r="N30" s="30">
        <v>0.14246527777777776</v>
      </c>
      <c r="O30" s="27">
        <v>13</v>
      </c>
      <c r="P30" s="30">
        <v>9.9606481481481476E-2</v>
      </c>
      <c r="Q30" s="27">
        <v>14</v>
      </c>
      <c r="R30" s="30">
        <f t="shared" si="0"/>
        <v>0.52175925925925914</v>
      </c>
      <c r="S30" s="30">
        <f t="shared" si="2"/>
        <v>8.843749999999817E-3</v>
      </c>
      <c r="T30" s="109">
        <f t="shared" si="1"/>
        <v>40.80745341614908</v>
      </c>
      <c r="U30" s="33"/>
    </row>
    <row r="31" spans="1:21" s="32" customFormat="1" ht="30" customHeight="1" x14ac:dyDescent="0.25">
      <c r="A31" s="26">
        <v>9</v>
      </c>
      <c r="B31" s="27">
        <v>17</v>
      </c>
      <c r="C31" s="27">
        <v>10009658352</v>
      </c>
      <c r="D31" s="28" t="s">
        <v>92</v>
      </c>
      <c r="E31" s="110"/>
      <c r="F31" s="29" t="s">
        <v>4</v>
      </c>
      <c r="G31" s="84" t="s">
        <v>23</v>
      </c>
      <c r="H31" s="30">
        <v>0.12378472222222221</v>
      </c>
      <c r="I31" s="27">
        <v>9</v>
      </c>
      <c r="J31" s="30">
        <v>0.13019675925925925</v>
      </c>
      <c r="K31" s="27">
        <v>14</v>
      </c>
      <c r="L31" s="30">
        <v>2.7123842592592592E-2</v>
      </c>
      <c r="M31" s="27">
        <v>19</v>
      </c>
      <c r="N31" s="30">
        <v>0.14133101851851851</v>
      </c>
      <c r="O31" s="27">
        <v>4</v>
      </c>
      <c r="P31" s="30">
        <v>9.9606481481481476E-2</v>
      </c>
      <c r="Q31" s="27">
        <v>7</v>
      </c>
      <c r="R31" s="30">
        <f t="shared" si="0"/>
        <v>0.52204282407407399</v>
      </c>
      <c r="S31" s="30">
        <f t="shared" si="2"/>
        <v>9.1273148148146577E-3</v>
      </c>
      <c r="T31" s="109">
        <f t="shared" si="1"/>
        <v>40.785287499030041</v>
      </c>
      <c r="U31" s="33"/>
    </row>
    <row r="32" spans="1:21" s="32" customFormat="1" ht="30" customHeight="1" x14ac:dyDescent="0.25">
      <c r="A32" s="26">
        <v>10</v>
      </c>
      <c r="B32" s="27">
        <v>15</v>
      </c>
      <c r="C32" s="27">
        <v>10080256265</v>
      </c>
      <c r="D32" s="28" t="s">
        <v>93</v>
      </c>
      <c r="E32" s="110"/>
      <c r="F32" s="29" t="s">
        <v>5</v>
      </c>
      <c r="G32" s="84" t="s">
        <v>23</v>
      </c>
      <c r="H32" s="30">
        <v>0.12383101851851852</v>
      </c>
      <c r="I32" s="27">
        <v>10</v>
      </c>
      <c r="J32" s="30">
        <v>0.13038194444444445</v>
      </c>
      <c r="K32" s="27">
        <v>15</v>
      </c>
      <c r="L32" s="30">
        <v>2.6306712962962966E-2</v>
      </c>
      <c r="M32" s="27">
        <v>15</v>
      </c>
      <c r="N32" s="30">
        <v>0.14246527777777776</v>
      </c>
      <c r="O32" s="27">
        <v>18</v>
      </c>
      <c r="P32" s="30">
        <v>9.9606481481481476E-2</v>
      </c>
      <c r="Q32" s="27">
        <v>15</v>
      </c>
      <c r="R32" s="30">
        <f t="shared" si="0"/>
        <v>0.52259143518518514</v>
      </c>
      <c r="S32" s="30">
        <f t="shared" si="2"/>
        <v>9.6759259259258101E-3</v>
      </c>
      <c r="T32" s="109">
        <f t="shared" si="1"/>
        <v>40.742471523900434</v>
      </c>
      <c r="U32" s="33"/>
    </row>
    <row r="33" spans="1:21" s="32" customFormat="1" ht="30" customHeight="1" x14ac:dyDescent="0.25">
      <c r="A33" s="26">
        <v>11</v>
      </c>
      <c r="B33" s="27">
        <v>20</v>
      </c>
      <c r="C33" s="27">
        <v>10054315334</v>
      </c>
      <c r="D33" s="28" t="s">
        <v>94</v>
      </c>
      <c r="E33" s="110"/>
      <c r="F33" s="29" t="s">
        <v>5</v>
      </c>
      <c r="G33" s="84" t="s">
        <v>81</v>
      </c>
      <c r="H33" s="30">
        <v>0.12887731481481482</v>
      </c>
      <c r="I33" s="27">
        <v>14</v>
      </c>
      <c r="J33" s="30">
        <v>0.12824074074074074</v>
      </c>
      <c r="K33" s="27">
        <v>1</v>
      </c>
      <c r="L33" s="30">
        <v>2.5155092592592593E-2</v>
      </c>
      <c r="M33" s="27">
        <v>8</v>
      </c>
      <c r="N33" s="30">
        <v>0.14121527777777779</v>
      </c>
      <c r="O33" s="27">
        <v>3</v>
      </c>
      <c r="P33" s="30">
        <v>9.9629629629629624E-2</v>
      </c>
      <c r="Q33" s="27">
        <v>17</v>
      </c>
      <c r="R33" s="30">
        <f t="shared" si="0"/>
        <v>0.52311805555555557</v>
      </c>
      <c r="S33" s="30">
        <f t="shared" si="2"/>
        <v>1.0202546296296244E-2</v>
      </c>
      <c r="T33" s="109">
        <f t="shared" si="1"/>
        <v>40.701456278458494</v>
      </c>
      <c r="U33" s="33"/>
    </row>
    <row r="34" spans="1:21" s="32" customFormat="1" ht="30" customHeight="1" x14ac:dyDescent="0.25">
      <c r="A34" s="26">
        <v>12</v>
      </c>
      <c r="B34" s="27">
        <v>7</v>
      </c>
      <c r="C34" s="27">
        <v>10036044978</v>
      </c>
      <c r="D34" s="28" t="s">
        <v>95</v>
      </c>
      <c r="E34" s="110"/>
      <c r="F34" s="29" t="s">
        <v>4</v>
      </c>
      <c r="G34" s="84" t="s">
        <v>89</v>
      </c>
      <c r="H34" s="30">
        <v>0.12903935185185186</v>
      </c>
      <c r="I34" s="27">
        <v>15</v>
      </c>
      <c r="J34" s="30">
        <v>0.13009259259259259</v>
      </c>
      <c r="K34" s="27">
        <v>13</v>
      </c>
      <c r="L34" s="30">
        <v>2.596990740740741E-2</v>
      </c>
      <c r="M34" s="27">
        <v>12</v>
      </c>
      <c r="N34" s="30">
        <v>0.14246527777777776</v>
      </c>
      <c r="O34" s="27">
        <v>22</v>
      </c>
      <c r="P34" s="30">
        <v>9.9606481481481476E-2</v>
      </c>
      <c r="Q34" s="27">
        <v>16</v>
      </c>
      <c r="R34" s="30">
        <f t="shared" si="0"/>
        <v>0.52717361111111105</v>
      </c>
      <c r="S34" s="30">
        <f t="shared" si="2"/>
        <v>1.4258101851851723E-2</v>
      </c>
      <c r="T34" s="109">
        <f t="shared" si="1"/>
        <v>40.38833928312674</v>
      </c>
      <c r="U34" s="33"/>
    </row>
    <row r="35" spans="1:21" s="32" customFormat="1" ht="30" customHeight="1" x14ac:dyDescent="0.25">
      <c r="A35" s="26">
        <v>13</v>
      </c>
      <c r="B35" s="27">
        <v>16</v>
      </c>
      <c r="C35" s="27">
        <v>10034983638</v>
      </c>
      <c r="D35" s="28" t="s">
        <v>96</v>
      </c>
      <c r="E35" s="110"/>
      <c r="F35" s="29" t="s">
        <v>4</v>
      </c>
      <c r="G35" s="84" t="s">
        <v>23</v>
      </c>
      <c r="H35" s="30">
        <v>0.13392361111111112</v>
      </c>
      <c r="I35" s="27">
        <v>19</v>
      </c>
      <c r="J35" s="30">
        <v>0.1295138888888889</v>
      </c>
      <c r="K35" s="27">
        <v>10</v>
      </c>
      <c r="L35" s="30">
        <v>2.4614583333333332E-2</v>
      </c>
      <c r="M35" s="27">
        <v>7</v>
      </c>
      <c r="N35" s="30">
        <v>0.1413425925925926</v>
      </c>
      <c r="O35" s="27">
        <v>5</v>
      </c>
      <c r="P35" s="30">
        <v>9.9606481481481476E-2</v>
      </c>
      <c r="Q35" s="27">
        <v>11</v>
      </c>
      <c r="R35" s="30">
        <f t="shared" si="0"/>
        <v>0.52900115740740739</v>
      </c>
      <c r="S35" s="30">
        <f t="shared" si="2"/>
        <v>1.6085648148148057E-2</v>
      </c>
      <c r="T35" s="109">
        <f t="shared" si="1"/>
        <v>40.248809229483413</v>
      </c>
      <c r="U35" s="33"/>
    </row>
    <row r="36" spans="1:21" s="32" customFormat="1" ht="30" customHeight="1" x14ac:dyDescent="0.25">
      <c r="A36" s="26">
        <v>14</v>
      </c>
      <c r="B36" s="27">
        <v>2</v>
      </c>
      <c r="C36" s="27">
        <v>10091410760</v>
      </c>
      <c r="D36" s="28" t="s">
        <v>97</v>
      </c>
      <c r="E36" s="110"/>
      <c r="F36" s="29" t="s">
        <v>4</v>
      </c>
      <c r="G36" s="84" t="s">
        <v>19</v>
      </c>
      <c r="H36" s="30">
        <v>0.12870370370370371</v>
      </c>
      <c r="I36" s="27">
        <v>13</v>
      </c>
      <c r="J36" s="30">
        <v>0.13614583333333333</v>
      </c>
      <c r="K36" s="27">
        <v>18</v>
      </c>
      <c r="L36" s="30">
        <v>2.8931712962962961E-2</v>
      </c>
      <c r="M36" s="27">
        <v>23</v>
      </c>
      <c r="N36" s="30">
        <v>0.14246527777777776</v>
      </c>
      <c r="O36" s="27">
        <v>8</v>
      </c>
      <c r="P36" s="30">
        <v>9.9606481481481476E-2</v>
      </c>
      <c r="Q36" s="27">
        <v>8</v>
      </c>
      <c r="R36" s="30">
        <f t="shared" si="0"/>
        <v>0.53585300925925927</v>
      </c>
      <c r="S36" s="30">
        <f t="shared" si="2"/>
        <v>2.2937499999999944E-2</v>
      </c>
      <c r="T36" s="109">
        <f t="shared" si="1"/>
        <v>39.7341552604125</v>
      </c>
      <c r="U36" s="33"/>
    </row>
    <row r="37" spans="1:21" s="32" customFormat="1" ht="30" customHeight="1" x14ac:dyDescent="0.25">
      <c r="A37" s="26">
        <v>15</v>
      </c>
      <c r="B37" s="27">
        <v>25</v>
      </c>
      <c r="C37" s="27">
        <v>10007652068</v>
      </c>
      <c r="D37" s="28" t="s">
        <v>98</v>
      </c>
      <c r="E37" s="110"/>
      <c r="F37" s="29" t="s">
        <v>99</v>
      </c>
      <c r="G37" s="84" t="s">
        <v>10</v>
      </c>
      <c r="H37" s="30">
        <v>0.1245949074074074</v>
      </c>
      <c r="I37" s="27">
        <v>11</v>
      </c>
      <c r="J37" s="30">
        <v>0.14372685185185186</v>
      </c>
      <c r="K37" s="27">
        <v>22</v>
      </c>
      <c r="L37" s="30">
        <v>2.5538194444444443E-2</v>
      </c>
      <c r="M37" s="27">
        <v>10</v>
      </c>
      <c r="N37" s="30">
        <v>0.14246527777777776</v>
      </c>
      <c r="O37" s="27">
        <v>19</v>
      </c>
      <c r="P37" s="30">
        <v>9.9606481481481476E-2</v>
      </c>
      <c r="Q37" s="27">
        <v>13</v>
      </c>
      <c r="R37" s="30">
        <f t="shared" si="0"/>
        <v>0.53593171296296294</v>
      </c>
      <c r="S37" s="30">
        <f t="shared" si="2"/>
        <v>2.3016203703703608E-2</v>
      </c>
      <c r="T37" s="109">
        <f t="shared" si="1"/>
        <v>39.728320141670899</v>
      </c>
      <c r="U37" s="33"/>
    </row>
    <row r="38" spans="1:21" s="32" customFormat="1" ht="30" customHeight="1" x14ac:dyDescent="0.25">
      <c r="A38" s="26">
        <v>16</v>
      </c>
      <c r="B38" s="27">
        <v>9</v>
      </c>
      <c r="C38" s="27">
        <v>10010193367</v>
      </c>
      <c r="D38" s="28" t="s">
        <v>100</v>
      </c>
      <c r="E38" s="110"/>
      <c r="F38" s="29" t="s">
        <v>4</v>
      </c>
      <c r="G38" s="84" t="s">
        <v>91</v>
      </c>
      <c r="H38" s="30">
        <v>0.13978009259259258</v>
      </c>
      <c r="I38" s="27">
        <v>24</v>
      </c>
      <c r="J38" s="30">
        <v>0.12927083333333333</v>
      </c>
      <c r="K38" s="27">
        <v>5</v>
      </c>
      <c r="L38" s="30">
        <v>2.7247685185185184E-2</v>
      </c>
      <c r="M38" s="27">
        <v>20</v>
      </c>
      <c r="N38" s="30">
        <v>0.14245370370370369</v>
      </c>
      <c r="O38" s="27">
        <v>20</v>
      </c>
      <c r="P38" s="30">
        <v>9.9560185185185182E-2</v>
      </c>
      <c r="Q38" s="27">
        <v>3</v>
      </c>
      <c r="R38" s="30">
        <f>SUM(H38,J38,L38,N38,P38)</f>
        <v>0.53831249999999997</v>
      </c>
      <c r="S38" s="30">
        <f>R38-$R$23</f>
        <v>2.5396990740740644E-2</v>
      </c>
      <c r="T38" s="109">
        <f t="shared" si="1"/>
        <v>39.552614265257944</v>
      </c>
      <c r="U38" s="33"/>
    </row>
    <row r="39" spans="1:21" s="32" customFormat="1" ht="30" customHeight="1" x14ac:dyDescent="0.25">
      <c r="A39" s="26">
        <v>17</v>
      </c>
      <c r="B39" s="27">
        <v>19</v>
      </c>
      <c r="C39" s="27">
        <v>10034963834</v>
      </c>
      <c r="D39" s="28" t="s">
        <v>101</v>
      </c>
      <c r="E39" s="110"/>
      <c r="F39" s="29" t="s">
        <v>49</v>
      </c>
      <c r="G39" s="84" t="s">
        <v>43</v>
      </c>
      <c r="H39" s="30">
        <v>0.1348263888888889</v>
      </c>
      <c r="I39" s="27">
        <v>20</v>
      </c>
      <c r="J39" s="30">
        <v>0.14454861111111111</v>
      </c>
      <c r="K39" s="27">
        <v>24</v>
      </c>
      <c r="L39" s="30">
        <v>2.8247685185185185E-2</v>
      </c>
      <c r="M39" s="27">
        <v>22</v>
      </c>
      <c r="N39" s="30">
        <v>0.14246527777777776</v>
      </c>
      <c r="O39" s="27">
        <v>21</v>
      </c>
      <c r="P39" s="30">
        <v>9.9606481481481476E-2</v>
      </c>
      <c r="Q39" s="27">
        <v>12</v>
      </c>
      <c r="R39" s="30">
        <f t="shared" si="0"/>
        <v>0.54969444444444437</v>
      </c>
      <c r="S39" s="30">
        <f t="shared" si="2"/>
        <v>3.6778935185185047E-2</v>
      </c>
      <c r="T39" s="109">
        <f t="shared" si="1"/>
        <v>38.733639900955083</v>
      </c>
      <c r="U39" s="33"/>
    </row>
    <row r="40" spans="1:21" s="32" customFormat="1" ht="30" customHeight="1" x14ac:dyDescent="0.25">
      <c r="A40" s="26">
        <v>18</v>
      </c>
      <c r="B40" s="27">
        <v>5</v>
      </c>
      <c r="C40" s="27">
        <v>10091971744</v>
      </c>
      <c r="D40" s="28" t="s">
        <v>102</v>
      </c>
      <c r="E40" s="110"/>
      <c r="F40" s="29" t="s">
        <v>5</v>
      </c>
      <c r="G40" s="84" t="s">
        <v>89</v>
      </c>
      <c r="H40" s="30">
        <v>0.1254976851851852</v>
      </c>
      <c r="I40" s="27">
        <v>12</v>
      </c>
      <c r="J40" s="30">
        <v>0.14351851851851852</v>
      </c>
      <c r="K40" s="27">
        <v>20</v>
      </c>
      <c r="L40" s="30">
        <v>3.1520833333333338E-2</v>
      </c>
      <c r="M40" s="27">
        <v>26</v>
      </c>
      <c r="N40" s="30">
        <v>0.14246527777777776</v>
      </c>
      <c r="O40" s="27">
        <v>12</v>
      </c>
      <c r="P40" s="30">
        <v>0.10868055555555556</v>
      </c>
      <c r="Q40" s="27">
        <v>21</v>
      </c>
      <c r="R40" s="30">
        <f t="shared" si="0"/>
        <v>0.55168287037037034</v>
      </c>
      <c r="S40" s="30">
        <f t="shared" si="2"/>
        <v>3.8767361111111009E-2</v>
      </c>
      <c r="T40" s="109">
        <f t="shared" si="1"/>
        <v>38.594032568697635</v>
      </c>
      <c r="U40" s="33"/>
    </row>
    <row r="41" spans="1:21" s="32" customFormat="1" ht="30" customHeight="1" x14ac:dyDescent="0.25">
      <c r="A41" s="26">
        <v>19</v>
      </c>
      <c r="B41" s="27">
        <v>32</v>
      </c>
      <c r="C41" s="27">
        <v>10036019215</v>
      </c>
      <c r="D41" s="28" t="s">
        <v>103</v>
      </c>
      <c r="E41" s="110"/>
      <c r="F41" s="29" t="s">
        <v>4</v>
      </c>
      <c r="G41" s="84" t="s">
        <v>104</v>
      </c>
      <c r="H41" s="30">
        <v>0.13928240740740741</v>
      </c>
      <c r="I41" s="27">
        <v>23</v>
      </c>
      <c r="J41" s="30">
        <v>0.14366898148148147</v>
      </c>
      <c r="K41" s="27">
        <v>21</v>
      </c>
      <c r="L41" s="30">
        <v>2.6368055555555558E-2</v>
      </c>
      <c r="M41" s="27">
        <v>16</v>
      </c>
      <c r="N41" s="30">
        <v>0.14246527777777776</v>
      </c>
      <c r="O41" s="27">
        <v>17</v>
      </c>
      <c r="P41" s="30">
        <v>0.10016203703703704</v>
      </c>
      <c r="Q41" s="27">
        <v>18</v>
      </c>
      <c r="R41" s="30">
        <f t="shared" si="0"/>
        <v>0.55194675925925929</v>
      </c>
      <c r="S41" s="30">
        <f t="shared" si="2"/>
        <v>3.9031249999999962E-2</v>
      </c>
      <c r="T41" s="109">
        <f t="shared" si="1"/>
        <v>38.575580541936993</v>
      </c>
      <c r="U41" s="33"/>
    </row>
    <row r="42" spans="1:21" s="32" customFormat="1" ht="30" customHeight="1" x14ac:dyDescent="0.25">
      <c r="A42" s="26">
        <v>20</v>
      </c>
      <c r="B42" s="27">
        <v>12</v>
      </c>
      <c r="C42" s="27">
        <v>10080039633</v>
      </c>
      <c r="D42" s="28" t="s">
        <v>105</v>
      </c>
      <c r="E42" s="110"/>
      <c r="F42" s="29" t="s">
        <v>69</v>
      </c>
      <c r="G42" s="84" t="s">
        <v>106</v>
      </c>
      <c r="H42" s="30">
        <v>0.13928240740740741</v>
      </c>
      <c r="I42" s="27">
        <v>22</v>
      </c>
      <c r="J42" s="30">
        <v>0.14493055555555556</v>
      </c>
      <c r="K42" s="27">
        <v>26</v>
      </c>
      <c r="L42" s="30">
        <v>3.1798611111111111E-2</v>
      </c>
      <c r="M42" s="27">
        <v>27</v>
      </c>
      <c r="N42" s="30">
        <v>0.14246527777777776</v>
      </c>
      <c r="O42" s="27">
        <v>16</v>
      </c>
      <c r="P42" s="30">
        <v>0.10862268518518518</v>
      </c>
      <c r="Q42" s="27">
        <v>19</v>
      </c>
      <c r="R42" s="30">
        <f t="shared" si="0"/>
        <v>0.56709953703703697</v>
      </c>
      <c r="S42" s="30">
        <f t="shared" si="2"/>
        <v>5.4184027777777644E-2</v>
      </c>
      <c r="T42" s="109">
        <f t="shared" si="1"/>
        <v>37.54484931853527</v>
      </c>
      <c r="U42" s="33"/>
    </row>
    <row r="43" spans="1:21" s="32" customFormat="1" ht="30" customHeight="1" x14ac:dyDescent="0.25">
      <c r="A43" s="26">
        <v>21</v>
      </c>
      <c r="B43" s="27">
        <v>6</v>
      </c>
      <c r="C43" s="27">
        <v>10091718433</v>
      </c>
      <c r="D43" s="28" t="s">
        <v>107</v>
      </c>
      <c r="E43" s="110"/>
      <c r="F43" s="29" t="s">
        <v>5</v>
      </c>
      <c r="G43" s="84" t="s">
        <v>89</v>
      </c>
      <c r="H43" s="30">
        <v>0.14311342592592594</v>
      </c>
      <c r="I43" s="27">
        <v>26</v>
      </c>
      <c r="J43" s="30">
        <v>0.14506944444444445</v>
      </c>
      <c r="K43" s="27">
        <v>27</v>
      </c>
      <c r="L43" s="30">
        <v>2.9209490740740741E-2</v>
      </c>
      <c r="M43" s="27">
        <v>25</v>
      </c>
      <c r="N43" s="30">
        <v>0.14246527777777776</v>
      </c>
      <c r="O43" s="27">
        <v>9</v>
      </c>
      <c r="P43" s="30">
        <v>0.11200231481481482</v>
      </c>
      <c r="Q43" s="27">
        <v>22</v>
      </c>
      <c r="R43" s="30">
        <f t="shared" ref="R43:R44" si="3">SUM(H43,J43,L43,N43,P43)</f>
        <v>0.57185995370370368</v>
      </c>
      <c r="S43" s="30">
        <f t="shared" si="2"/>
        <v>5.8944444444444355E-2</v>
      </c>
      <c r="T43" s="109">
        <f t="shared" si="1"/>
        <v>37.232309289659511</v>
      </c>
      <c r="U43" s="33"/>
    </row>
    <row r="44" spans="1:21" s="32" customFormat="1" ht="30" customHeight="1" x14ac:dyDescent="0.25">
      <c r="A44" s="26">
        <v>22</v>
      </c>
      <c r="B44" s="27">
        <v>18</v>
      </c>
      <c r="C44" s="27">
        <v>10094941661</v>
      </c>
      <c r="D44" s="28" t="s">
        <v>108</v>
      </c>
      <c r="E44" s="110"/>
      <c r="F44" s="29" t="s">
        <v>5</v>
      </c>
      <c r="G44" s="84" t="s">
        <v>23</v>
      </c>
      <c r="H44" s="30">
        <v>0.15606481481481482</v>
      </c>
      <c r="I44" s="27">
        <v>28</v>
      </c>
      <c r="J44" s="30">
        <v>0.14086805555555557</v>
      </c>
      <c r="K44" s="27">
        <v>19</v>
      </c>
      <c r="L44" s="30">
        <v>2.6635416666666665E-2</v>
      </c>
      <c r="M44" s="27">
        <v>17</v>
      </c>
      <c r="N44" s="30">
        <v>0.14246527777777776</v>
      </c>
      <c r="O44" s="27">
        <v>15</v>
      </c>
      <c r="P44" s="30">
        <v>0.10864583333333333</v>
      </c>
      <c r="Q44" s="27">
        <v>20</v>
      </c>
      <c r="R44" s="30">
        <f t="shared" si="3"/>
        <v>0.57467939814814817</v>
      </c>
      <c r="S44" s="30">
        <f t="shared" si="2"/>
        <v>6.176388888888884E-2</v>
      </c>
      <c r="T44" s="109">
        <f t="shared" si="1"/>
        <v>37.049643218944539</v>
      </c>
      <c r="U44" s="33"/>
    </row>
    <row r="45" spans="1:21" s="32" customFormat="1" ht="30" customHeight="1" x14ac:dyDescent="0.25">
      <c r="A45" s="26" t="s">
        <v>48</v>
      </c>
      <c r="B45" s="27">
        <v>14</v>
      </c>
      <c r="C45" s="27">
        <v>10034920687</v>
      </c>
      <c r="D45" s="28" t="s">
        <v>109</v>
      </c>
      <c r="E45" s="110"/>
      <c r="F45" s="29" t="s">
        <v>4</v>
      </c>
      <c r="G45" s="84" t="s">
        <v>23</v>
      </c>
      <c r="H45" s="30">
        <v>0.13391203703703705</v>
      </c>
      <c r="I45" s="27">
        <v>17</v>
      </c>
      <c r="J45" s="30">
        <v>0.14461805555555554</v>
      </c>
      <c r="K45" s="27">
        <v>25</v>
      </c>
      <c r="L45" s="30">
        <v>2.4024305555555556E-2</v>
      </c>
      <c r="M45" s="27">
        <v>3</v>
      </c>
      <c r="N45" s="30">
        <v>0.14246527777777776</v>
      </c>
      <c r="O45" s="27">
        <v>23</v>
      </c>
      <c r="P45" s="30"/>
      <c r="Q45" s="27"/>
      <c r="R45" s="30"/>
      <c r="S45" s="30"/>
      <c r="T45" s="31"/>
      <c r="U45" s="33" t="s">
        <v>122</v>
      </c>
    </row>
    <row r="46" spans="1:21" s="32" customFormat="1" ht="30" customHeight="1" x14ac:dyDescent="0.25">
      <c r="A46" s="26" t="s">
        <v>48</v>
      </c>
      <c r="B46" s="27">
        <v>31</v>
      </c>
      <c r="C46" s="27">
        <v>10091418137</v>
      </c>
      <c r="D46" s="28" t="s">
        <v>110</v>
      </c>
      <c r="E46" s="110"/>
      <c r="F46" s="29" t="s">
        <v>5</v>
      </c>
      <c r="G46" s="84" t="s">
        <v>10</v>
      </c>
      <c r="H46" s="30">
        <v>0.13767361111111112</v>
      </c>
      <c r="I46" s="27">
        <v>21</v>
      </c>
      <c r="J46" s="30">
        <v>0.14398148148148149</v>
      </c>
      <c r="K46" s="27">
        <v>23</v>
      </c>
      <c r="L46" s="30">
        <v>2.9049768518518513E-2</v>
      </c>
      <c r="M46" s="27">
        <v>24</v>
      </c>
      <c r="N46" s="30">
        <v>0.14260416666666667</v>
      </c>
      <c r="O46" s="27">
        <v>24</v>
      </c>
      <c r="P46" s="30"/>
      <c r="Q46" s="27"/>
      <c r="R46" s="30"/>
      <c r="S46" s="30"/>
      <c r="T46" s="31"/>
      <c r="U46" s="33" t="s">
        <v>121</v>
      </c>
    </row>
    <row r="47" spans="1:21" s="32" customFormat="1" ht="30" customHeight="1" x14ac:dyDescent="0.25">
      <c r="A47" s="26" t="s">
        <v>48</v>
      </c>
      <c r="B47" s="27">
        <v>29</v>
      </c>
      <c r="C47" s="27">
        <v>10008523452</v>
      </c>
      <c r="D47" s="28" t="s">
        <v>111</v>
      </c>
      <c r="E47" s="110"/>
      <c r="F47" s="29" t="s">
        <v>69</v>
      </c>
      <c r="G47" s="84" t="s">
        <v>10</v>
      </c>
      <c r="H47" s="30">
        <v>0.1338425925925926</v>
      </c>
      <c r="I47" s="27">
        <v>16</v>
      </c>
      <c r="J47" s="30">
        <v>0.13128472222222223</v>
      </c>
      <c r="K47" s="27">
        <v>17</v>
      </c>
      <c r="L47" s="30">
        <v>2.62025462962963E-2</v>
      </c>
      <c r="M47" s="27">
        <v>14</v>
      </c>
      <c r="N47" s="30"/>
      <c r="O47" s="27"/>
      <c r="P47" s="30"/>
      <c r="Q47" s="27"/>
      <c r="R47" s="30"/>
      <c r="S47" s="30"/>
      <c r="T47" s="31"/>
      <c r="U47" s="33" t="s">
        <v>123</v>
      </c>
    </row>
    <row r="48" spans="1:21" s="32" customFormat="1" ht="30" customHeight="1" x14ac:dyDescent="0.25">
      <c r="A48" s="26" t="s">
        <v>48</v>
      </c>
      <c r="B48" s="27">
        <v>11</v>
      </c>
      <c r="C48" s="27">
        <v>10131265737</v>
      </c>
      <c r="D48" s="28" t="s">
        <v>112</v>
      </c>
      <c r="E48" s="110"/>
      <c r="F48" s="29" t="s">
        <v>49</v>
      </c>
      <c r="G48" s="84" t="s">
        <v>113</v>
      </c>
      <c r="H48" s="30">
        <v>0.13392361111111112</v>
      </c>
      <c r="I48" s="27">
        <v>18</v>
      </c>
      <c r="J48" s="30">
        <v>0.12960648148148149</v>
      </c>
      <c r="K48" s="27">
        <v>11</v>
      </c>
      <c r="L48" s="30">
        <v>2.5574074074074072E-2</v>
      </c>
      <c r="M48" s="27">
        <v>11</v>
      </c>
      <c r="N48" s="30"/>
      <c r="O48" s="27"/>
      <c r="P48" s="30"/>
      <c r="Q48" s="27"/>
      <c r="R48" s="30"/>
      <c r="S48" s="30"/>
      <c r="T48" s="31"/>
      <c r="U48" s="33" t="s">
        <v>124</v>
      </c>
    </row>
    <row r="49" spans="1:21" s="32" customFormat="1" ht="30" customHeight="1" x14ac:dyDescent="0.25">
      <c r="A49" s="26" t="s">
        <v>48</v>
      </c>
      <c r="B49" s="27">
        <v>13</v>
      </c>
      <c r="C49" s="27">
        <v>10091618504</v>
      </c>
      <c r="D49" s="28" t="s">
        <v>114</v>
      </c>
      <c r="E49" s="110"/>
      <c r="F49" s="29" t="s">
        <v>5</v>
      </c>
      <c r="G49" s="84" t="s">
        <v>115</v>
      </c>
      <c r="H49" s="30">
        <v>0.14077546296296298</v>
      </c>
      <c r="I49" s="27">
        <v>25</v>
      </c>
      <c r="J49" s="30">
        <v>0.13096064814814815</v>
      </c>
      <c r="K49" s="27">
        <v>16</v>
      </c>
      <c r="L49" s="30">
        <v>2.7271990740740742E-2</v>
      </c>
      <c r="M49" s="27">
        <v>21</v>
      </c>
      <c r="N49" s="30"/>
      <c r="O49" s="27"/>
      <c r="P49" s="30"/>
      <c r="Q49" s="27"/>
      <c r="R49" s="30"/>
      <c r="S49" s="30"/>
      <c r="T49" s="31"/>
      <c r="U49" s="33" t="s">
        <v>124</v>
      </c>
    </row>
    <row r="50" spans="1:21" s="32" customFormat="1" ht="30" customHeight="1" x14ac:dyDescent="0.25">
      <c r="A50" s="26" t="s">
        <v>48</v>
      </c>
      <c r="B50" s="27">
        <v>26</v>
      </c>
      <c r="C50" s="27">
        <v>10008522240</v>
      </c>
      <c r="D50" s="28" t="s">
        <v>116</v>
      </c>
      <c r="E50" s="110"/>
      <c r="F50" s="29" t="s">
        <v>69</v>
      </c>
      <c r="G50" s="84" t="s">
        <v>10</v>
      </c>
      <c r="H50" s="30">
        <v>0.14796296296296296</v>
      </c>
      <c r="I50" s="27">
        <v>27</v>
      </c>
      <c r="J50" s="30"/>
      <c r="K50" s="27"/>
      <c r="L50" s="30"/>
      <c r="M50" s="27"/>
      <c r="N50" s="30"/>
      <c r="O50" s="27"/>
      <c r="P50" s="30"/>
      <c r="Q50" s="27"/>
      <c r="R50" s="30"/>
      <c r="S50" s="30"/>
      <c r="T50" s="31"/>
      <c r="U50" s="33" t="s">
        <v>125</v>
      </c>
    </row>
    <row r="51" spans="1:21" s="32" customFormat="1" ht="30" customHeight="1" x14ac:dyDescent="0.25">
      <c r="A51" s="26" t="s">
        <v>48</v>
      </c>
      <c r="B51" s="27">
        <v>4</v>
      </c>
      <c r="C51" s="27">
        <v>10060269316</v>
      </c>
      <c r="D51" s="28" t="s">
        <v>117</v>
      </c>
      <c r="E51" s="110"/>
      <c r="F51" s="29" t="s">
        <v>5</v>
      </c>
      <c r="G51" s="84" t="s">
        <v>89</v>
      </c>
      <c r="H51" s="30"/>
      <c r="I51" s="27"/>
      <c r="J51" s="30"/>
      <c r="K51" s="27"/>
      <c r="L51" s="30"/>
      <c r="M51" s="27"/>
      <c r="N51" s="30"/>
      <c r="O51" s="27"/>
      <c r="P51" s="30"/>
      <c r="Q51" s="27"/>
      <c r="R51" s="30"/>
      <c r="S51" s="30"/>
      <c r="T51" s="31"/>
      <c r="U51" s="33" t="s">
        <v>126</v>
      </c>
    </row>
    <row r="52" spans="1:21" s="32" customFormat="1" ht="30" customHeight="1" x14ac:dyDescent="0.25">
      <c r="A52" s="26" t="s">
        <v>48</v>
      </c>
      <c r="B52" s="27">
        <v>30</v>
      </c>
      <c r="C52" s="27">
        <v>10006470991</v>
      </c>
      <c r="D52" s="28" t="s">
        <v>118</v>
      </c>
      <c r="E52" s="110"/>
      <c r="F52" s="29" t="s">
        <v>5</v>
      </c>
      <c r="G52" s="84" t="s">
        <v>10</v>
      </c>
      <c r="H52" s="30"/>
      <c r="I52" s="27"/>
      <c r="J52" s="30"/>
      <c r="K52" s="27"/>
      <c r="L52" s="30"/>
      <c r="M52" s="27"/>
      <c r="N52" s="30"/>
      <c r="O52" s="27"/>
      <c r="P52" s="30"/>
      <c r="Q52" s="27"/>
      <c r="R52" s="30"/>
      <c r="S52" s="30"/>
      <c r="T52" s="31"/>
      <c r="U52" s="33" t="s">
        <v>126</v>
      </c>
    </row>
    <row r="53" spans="1:21" s="32" customFormat="1" ht="30" customHeight="1" x14ac:dyDescent="0.25">
      <c r="A53" s="26" t="s">
        <v>11</v>
      </c>
      <c r="B53" s="27">
        <v>22</v>
      </c>
      <c r="C53" s="27">
        <v>10036058217</v>
      </c>
      <c r="D53" s="28" t="s">
        <v>119</v>
      </c>
      <c r="E53" s="110"/>
      <c r="F53" s="29" t="s">
        <v>4</v>
      </c>
      <c r="G53" s="84" t="s">
        <v>81</v>
      </c>
      <c r="H53" s="30"/>
      <c r="I53" s="27"/>
      <c r="J53" s="30"/>
      <c r="K53" s="27"/>
      <c r="L53" s="30"/>
      <c r="M53" s="27"/>
      <c r="N53" s="30"/>
      <c r="O53" s="27"/>
      <c r="P53" s="30"/>
      <c r="Q53" s="27"/>
      <c r="R53" s="30"/>
      <c r="S53" s="30"/>
      <c r="T53" s="31"/>
      <c r="U53" s="33"/>
    </row>
    <row r="54" spans="1:21" s="32" customFormat="1" ht="30" customHeight="1" thickBot="1" x14ac:dyDescent="0.3">
      <c r="A54" s="85" t="s">
        <v>11</v>
      </c>
      <c r="B54" s="86">
        <v>28</v>
      </c>
      <c r="C54" s="86">
        <v>10091416925</v>
      </c>
      <c r="D54" s="87" t="s">
        <v>120</v>
      </c>
      <c r="E54" s="111"/>
      <c r="F54" s="88" t="s">
        <v>4</v>
      </c>
      <c r="G54" s="89" t="s">
        <v>10</v>
      </c>
      <c r="H54" s="90"/>
      <c r="I54" s="86"/>
      <c r="J54" s="90"/>
      <c r="K54" s="86"/>
      <c r="L54" s="90"/>
      <c r="M54" s="86"/>
      <c r="N54" s="90"/>
      <c r="O54" s="86"/>
      <c r="P54" s="90"/>
      <c r="Q54" s="86"/>
      <c r="R54" s="90"/>
      <c r="S54" s="90"/>
      <c r="T54" s="91"/>
      <c r="U54" s="92"/>
    </row>
    <row r="55" spans="1:21" s="32" customFormat="1" ht="6" customHeight="1" thickTop="1" thickBot="1" x14ac:dyDescent="0.3">
      <c r="A55" s="49"/>
      <c r="B55" s="42"/>
      <c r="C55" s="42"/>
      <c r="D55" s="50"/>
      <c r="E55" s="51"/>
      <c r="F55" s="52"/>
      <c r="G55" s="51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4"/>
    </row>
    <row r="56" spans="1:21" ht="15" thickTop="1" x14ac:dyDescent="0.25">
      <c r="A56" s="135" t="s">
        <v>33</v>
      </c>
      <c r="B56" s="114"/>
      <c r="C56" s="114"/>
      <c r="D56" s="114"/>
      <c r="E56" s="114"/>
      <c r="F56" s="55"/>
      <c r="G56" s="114" t="s">
        <v>34</v>
      </c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5"/>
    </row>
    <row r="57" spans="1:21" ht="14.4" x14ac:dyDescent="0.25">
      <c r="A57" s="97" t="s">
        <v>44</v>
      </c>
      <c r="B57" s="64"/>
      <c r="C57" s="65"/>
      <c r="D57" s="66"/>
      <c r="E57" s="67"/>
      <c r="F57" s="56"/>
      <c r="G57" s="98" t="s">
        <v>60</v>
      </c>
      <c r="H57" s="99">
        <v>12</v>
      </c>
      <c r="J57" s="57"/>
      <c r="R57" s="93"/>
      <c r="S57" s="36"/>
      <c r="T57" s="101" t="s">
        <v>68</v>
      </c>
      <c r="U57" s="102">
        <f>COUNTIF(F20:F54,"ЗМС")</f>
        <v>0</v>
      </c>
    </row>
    <row r="58" spans="1:21" ht="14.4" x14ac:dyDescent="0.25">
      <c r="A58" s="97" t="s">
        <v>45</v>
      </c>
      <c r="B58" s="64"/>
      <c r="C58" s="68"/>
      <c r="D58" s="66"/>
      <c r="E58" s="67"/>
      <c r="F58" s="58"/>
      <c r="G58" s="100" t="s">
        <v>61</v>
      </c>
      <c r="H58" s="99">
        <f>H59+H64</f>
        <v>32</v>
      </c>
      <c r="J58" s="59"/>
      <c r="R58" s="94"/>
      <c r="S58" s="95"/>
      <c r="T58" s="101" t="s">
        <v>49</v>
      </c>
      <c r="U58" s="102">
        <f>COUNTIF(F21:F54,"МСМК")</f>
        <v>2</v>
      </c>
    </row>
    <row r="59" spans="1:21" ht="14.4" x14ac:dyDescent="0.25">
      <c r="A59" s="97" t="s">
        <v>46</v>
      </c>
      <c r="B59" s="64"/>
      <c r="C59" s="69"/>
      <c r="D59" s="66"/>
      <c r="E59" s="67"/>
      <c r="F59" s="58"/>
      <c r="G59" s="100" t="s">
        <v>62</v>
      </c>
      <c r="H59" s="99">
        <f>H60+H61+H62+H63</f>
        <v>30</v>
      </c>
      <c r="J59" s="59"/>
      <c r="R59" s="94"/>
      <c r="S59" s="95"/>
      <c r="T59" s="101" t="s">
        <v>4</v>
      </c>
      <c r="U59" s="102">
        <f>COUNTIF(F21:F54,"МС")</f>
        <v>14</v>
      </c>
    </row>
    <row r="60" spans="1:21" ht="14.4" x14ac:dyDescent="0.25">
      <c r="A60" s="97" t="s">
        <v>47</v>
      </c>
      <c r="B60" s="64"/>
      <c r="C60" s="69"/>
      <c r="D60" s="66"/>
      <c r="E60" s="67"/>
      <c r="F60" s="58"/>
      <c r="G60" s="100" t="s">
        <v>63</v>
      </c>
      <c r="H60" s="99">
        <f>COUNT(A23:A54)</f>
        <v>22</v>
      </c>
      <c r="J60" s="59"/>
      <c r="R60" s="94"/>
      <c r="S60" s="95"/>
      <c r="T60" s="101" t="s">
        <v>5</v>
      </c>
      <c r="U60" s="102">
        <f>COUNTIF(F20:F54,"КМС")</f>
        <v>12</v>
      </c>
    </row>
    <row r="61" spans="1:21" ht="14.4" x14ac:dyDescent="0.25">
      <c r="A61" s="63"/>
      <c r="B61" s="64"/>
      <c r="C61" s="69"/>
      <c r="D61" s="66"/>
      <c r="E61" s="67"/>
      <c r="F61" s="58"/>
      <c r="G61" s="100" t="s">
        <v>64</v>
      </c>
      <c r="H61" s="99">
        <f>COUNTIF(A17:A54,"ЛИМ")</f>
        <v>0</v>
      </c>
      <c r="J61" s="59"/>
      <c r="R61" s="94"/>
      <c r="S61" s="95"/>
      <c r="T61" s="101" t="s">
        <v>69</v>
      </c>
      <c r="U61" s="102">
        <f>COUNTIF(F19:F54,"1 СР")</f>
        <v>3</v>
      </c>
    </row>
    <row r="62" spans="1:21" ht="14.4" x14ac:dyDescent="0.25">
      <c r="A62" s="63"/>
      <c r="B62" s="64"/>
      <c r="C62" s="64"/>
      <c r="D62" s="64"/>
      <c r="E62" s="70"/>
      <c r="F62" s="58"/>
      <c r="G62" s="100" t="s">
        <v>65</v>
      </c>
      <c r="H62" s="99">
        <f>COUNTIF(A21:A54,"НФ")</f>
        <v>8</v>
      </c>
      <c r="J62" s="59"/>
      <c r="R62" s="94"/>
      <c r="S62" s="95"/>
      <c r="T62" s="101" t="s">
        <v>70</v>
      </c>
      <c r="U62" s="102">
        <f>COUNTIF(F21:F54,"2 СР")</f>
        <v>0</v>
      </c>
    </row>
    <row r="63" spans="1:21" ht="14.4" x14ac:dyDescent="0.25">
      <c r="A63" s="63"/>
      <c r="B63" s="64"/>
      <c r="C63" s="64"/>
      <c r="D63" s="64"/>
      <c r="E63" s="71"/>
      <c r="F63" s="58"/>
      <c r="G63" s="100" t="s">
        <v>66</v>
      </c>
      <c r="H63" s="99">
        <f>COUNTIF(A21:A54,"ДСКВ")</f>
        <v>0</v>
      </c>
      <c r="I63" s="59"/>
      <c r="J63" s="60"/>
      <c r="R63" s="94"/>
      <c r="S63" s="95"/>
      <c r="T63" s="101" t="s">
        <v>71</v>
      </c>
      <c r="U63" s="102">
        <f>COUNTIF(F20:F54,"3 СР")</f>
        <v>0</v>
      </c>
    </row>
    <row r="64" spans="1:21" ht="14.4" x14ac:dyDescent="0.25">
      <c r="A64" s="63"/>
      <c r="B64" s="64"/>
      <c r="C64" s="64"/>
      <c r="D64" s="64"/>
      <c r="E64" s="71"/>
      <c r="F64" s="61"/>
      <c r="G64" s="100" t="s">
        <v>67</v>
      </c>
      <c r="H64" s="99">
        <f>COUNTIF(A20:A54,"НС")</f>
        <v>2</v>
      </c>
      <c r="I64" s="73"/>
      <c r="J64" s="62"/>
      <c r="K64" s="35"/>
      <c r="L64" s="35"/>
      <c r="M64" s="35"/>
      <c r="N64" s="35"/>
      <c r="O64" s="35"/>
      <c r="P64" s="35"/>
      <c r="Q64" s="35"/>
      <c r="R64" s="96"/>
      <c r="S64" s="35"/>
      <c r="T64" s="72"/>
      <c r="U64" s="37"/>
    </row>
    <row r="65" spans="1:21" x14ac:dyDescent="0.25">
      <c r="A65" s="13"/>
      <c r="U65" s="24"/>
    </row>
    <row r="66" spans="1:21" ht="15.6" x14ac:dyDescent="0.25">
      <c r="A66" s="148" t="s">
        <v>35</v>
      </c>
      <c r="B66" s="149"/>
      <c r="C66" s="149"/>
      <c r="D66" s="149"/>
      <c r="E66" s="149"/>
      <c r="F66" s="149" t="s">
        <v>6</v>
      </c>
      <c r="G66" s="149"/>
      <c r="H66" s="149"/>
      <c r="I66" s="149"/>
      <c r="J66" s="149"/>
      <c r="K66" s="39"/>
      <c r="L66" s="107"/>
      <c r="M66" s="107"/>
      <c r="N66" s="107"/>
      <c r="O66" s="107"/>
      <c r="P66" s="149" t="s">
        <v>18</v>
      </c>
      <c r="Q66" s="149"/>
      <c r="R66" s="149"/>
      <c r="S66" s="149"/>
      <c r="T66" s="149"/>
      <c r="U66" s="150"/>
    </row>
    <row r="67" spans="1:21" x14ac:dyDescent="0.25">
      <c r="A67" s="145"/>
      <c r="B67" s="146"/>
      <c r="C67" s="146"/>
      <c r="D67" s="146"/>
      <c r="E67" s="146"/>
      <c r="F67" s="146"/>
      <c r="G67" s="146"/>
      <c r="H67" s="146"/>
      <c r="I67" s="146"/>
      <c r="J67" s="146"/>
      <c r="K67" s="41"/>
      <c r="L67" s="106"/>
      <c r="M67" s="106"/>
      <c r="N67" s="106"/>
      <c r="O67" s="106"/>
      <c r="P67" s="146"/>
      <c r="Q67" s="146"/>
      <c r="R67" s="146"/>
      <c r="S67" s="146"/>
      <c r="T67" s="146"/>
      <c r="U67" s="147"/>
    </row>
    <row r="68" spans="1:21" x14ac:dyDescent="0.25">
      <c r="A68" s="139"/>
      <c r="B68" s="140"/>
      <c r="C68" s="140"/>
      <c r="D68" s="140"/>
      <c r="E68" s="140"/>
      <c r="F68" s="140"/>
      <c r="G68" s="140"/>
      <c r="H68" s="140"/>
      <c r="I68" s="140"/>
      <c r="J68" s="140"/>
      <c r="K68" s="14"/>
      <c r="L68" s="104"/>
      <c r="M68" s="104"/>
      <c r="N68" s="104"/>
      <c r="O68" s="104"/>
      <c r="P68" s="140"/>
      <c r="Q68" s="140"/>
      <c r="R68" s="140"/>
      <c r="S68" s="140"/>
      <c r="T68" s="140"/>
      <c r="U68" s="141"/>
    </row>
    <row r="69" spans="1:21" s="43" customFormat="1" x14ac:dyDescent="0.25">
      <c r="A69" s="142"/>
      <c r="B69" s="143"/>
      <c r="C69" s="143"/>
      <c r="D69" s="143"/>
      <c r="E69" s="143"/>
      <c r="F69" s="143"/>
      <c r="G69" s="143"/>
      <c r="H69" s="143"/>
      <c r="I69" s="143"/>
      <c r="J69" s="143"/>
      <c r="K69" s="34"/>
      <c r="L69" s="105"/>
      <c r="M69" s="105"/>
      <c r="N69" s="105"/>
      <c r="O69" s="105"/>
      <c r="P69" s="143"/>
      <c r="Q69" s="143"/>
      <c r="R69" s="143"/>
      <c r="S69" s="143"/>
      <c r="T69" s="143"/>
      <c r="U69" s="144"/>
    </row>
    <row r="70" spans="1:21" s="43" customFormat="1" ht="16.2" thickBot="1" x14ac:dyDescent="0.3">
      <c r="A70" s="136" t="s">
        <v>29</v>
      </c>
      <c r="B70" s="137"/>
      <c r="C70" s="137"/>
      <c r="D70" s="137"/>
      <c r="E70" s="137"/>
      <c r="F70" s="137" t="s">
        <v>28</v>
      </c>
      <c r="G70" s="137"/>
      <c r="H70" s="137"/>
      <c r="I70" s="137"/>
      <c r="J70" s="137"/>
      <c r="K70" s="38"/>
      <c r="L70" s="103"/>
      <c r="M70" s="103"/>
      <c r="N70" s="103"/>
      <c r="O70" s="103"/>
      <c r="P70" s="137" t="s">
        <v>24</v>
      </c>
      <c r="Q70" s="137"/>
      <c r="R70" s="137"/>
      <c r="S70" s="137"/>
      <c r="T70" s="137"/>
      <c r="U70" s="138"/>
    </row>
    <row r="71" spans="1:21" s="43" customFormat="1" ht="14.4" thickTop="1" x14ac:dyDescent="0.25">
      <c r="A71" s="1"/>
      <c r="B71" s="14"/>
      <c r="C71" s="14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</sheetData>
  <sortState xmlns:xlrd2="http://schemas.microsoft.com/office/spreadsheetml/2017/richdata2" ref="B23:R42">
    <sortCondition ref="R23:R42"/>
  </sortState>
  <mergeCells count="47">
    <mergeCell ref="A56:E56"/>
    <mergeCell ref="A70:E70"/>
    <mergeCell ref="F70:J70"/>
    <mergeCell ref="P70:U70"/>
    <mergeCell ref="A68:E68"/>
    <mergeCell ref="F68:J68"/>
    <mergeCell ref="P68:U68"/>
    <mergeCell ref="A69:E69"/>
    <mergeCell ref="F69:J69"/>
    <mergeCell ref="P69:U69"/>
    <mergeCell ref="A67:E67"/>
    <mergeCell ref="F67:J67"/>
    <mergeCell ref="P67:U67"/>
    <mergeCell ref="A66:E66"/>
    <mergeCell ref="F66:J66"/>
    <mergeCell ref="P66:U66"/>
    <mergeCell ref="S21:S22"/>
    <mergeCell ref="T21:T22"/>
    <mergeCell ref="U21:U22"/>
    <mergeCell ref="H22:I22"/>
    <mergeCell ref="J22:K22"/>
    <mergeCell ref="P22:Q22"/>
    <mergeCell ref="H21:Q21"/>
    <mergeCell ref="R21:R22"/>
    <mergeCell ref="L22:M22"/>
    <mergeCell ref="N22:O22"/>
    <mergeCell ref="G56:U56"/>
    <mergeCell ref="A6:U6"/>
    <mergeCell ref="A1:U1"/>
    <mergeCell ref="A2:U2"/>
    <mergeCell ref="A3:U3"/>
    <mergeCell ref="A4:U4"/>
    <mergeCell ref="A5:U5"/>
    <mergeCell ref="A15:G15"/>
    <mergeCell ref="H15:U15"/>
    <mergeCell ref="A21:A22"/>
    <mergeCell ref="A7:U7"/>
    <mergeCell ref="A8:U8"/>
    <mergeCell ref="A9:U9"/>
    <mergeCell ref="A10:U10"/>
    <mergeCell ref="A11:U11"/>
    <mergeCell ref="B21:B22"/>
    <mergeCell ref="C21:C22"/>
    <mergeCell ref="D21:D22"/>
    <mergeCell ref="E21:E22"/>
    <mergeCell ref="G21:G22"/>
    <mergeCell ref="F21:F22"/>
  </mergeCells>
  <phoneticPr fontId="45" type="noConversion"/>
  <conditionalFormatting sqref="B57:B64">
    <cfRule type="duplicateValues" dxfId="0" priority="1"/>
  </conditionalFormatting>
  <printOptions horizontalCentered="1"/>
  <pageMargins left="0.19685039370078741" right="0.19685039370078741" top="0.31496062992125984" bottom="0.39370078740157483" header="0.15748031496062992" footer="0.11811023622047245"/>
  <pageSetup paperSize="256" scale="65" fitToHeight="0" orientation="landscape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Мужчины</vt:lpstr>
      <vt:lpstr>Мужчины!Заголовки_для_печати</vt:lpstr>
      <vt:lpstr>Мужчины!Область_печати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Арсен</cp:lastModifiedBy>
  <cp:lastPrinted>2023-05-18T13:35:02Z</cp:lastPrinted>
  <dcterms:created xsi:type="dcterms:W3CDTF">2022-08-04T08:28:16Z</dcterms:created>
  <dcterms:modified xsi:type="dcterms:W3CDTF">2023-06-14T08:49:37Z</dcterms:modified>
</cp:coreProperties>
</file>