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5г\Протоколы 2025\19. № (Парк) 01-04.08.2025, ПР 13-16, ВС, Саранск\Для сайта\"/>
    </mc:Choice>
  </mc:AlternateContent>
  <xr:revisionPtr revIDLastSave="0" documentId="13_ncr:1_{B1294246-3BA3-45D6-824E-0A9C85A28E6F}" xr6:coauthVersionLast="47" xr6:coauthVersionMax="47" xr10:uidLastSave="{00000000-0000-0000-0000-000000000000}"/>
  <bookViews>
    <workbookView xWindow="936" yWindow="1236" windowWidth="13704" windowHeight="9012" tabRatio="736" activeTab="1" xr2:uid="{00000000-000D-0000-FFFF-FFFF00000000}"/>
  </bookViews>
  <sheets>
    <sheet name="ПР Юноши 13-14 -оф.протокол" sheetId="1" r:id="rId1"/>
    <sheet name="ПР Девушки 13-14 -оф.протокол" sheetId="2" r:id="rId2"/>
  </sheets>
  <definedNames>
    <definedName name="_xlnm.Print_Titles" localSheetId="1">'ПР Девушки 13-14 -оф.протокол'!$22:$22</definedName>
    <definedName name="_xlnm.Print_Titles" localSheetId="0">'ПР Юноши 13-14 -оф.протокол'!$22:$22</definedName>
    <definedName name="_xlnm.Print_Area" localSheetId="1">'ПР Девушки 13-14 -оф.протокол'!$A$1:$N$45</definedName>
    <definedName name="_xlnm.Print_Area" localSheetId="0">'ПР Юноши 13-14 -оф.протокол'!$A$1:$N$55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1" l="1"/>
  <c r="G43" i="2"/>
  <c r="D43" i="2"/>
  <c r="N35" i="2"/>
  <c r="N34" i="2"/>
  <c r="H34" i="2"/>
  <c r="N33" i="2"/>
  <c r="H33" i="2"/>
  <c r="N32" i="2"/>
  <c r="N31" i="2"/>
  <c r="N30" i="2"/>
  <c r="N29" i="2"/>
  <c r="G52" i="1"/>
  <c r="D52" i="1"/>
  <c r="N44" i="1"/>
  <c r="N43" i="1"/>
  <c r="H43" i="1"/>
  <c r="H42" i="1"/>
  <c r="N41" i="1"/>
  <c r="N40" i="1"/>
  <c r="N39" i="1"/>
  <c r="N38" i="1"/>
</calcChain>
</file>

<file path=xl/sharedStrings.xml><?xml version="1.0" encoding="utf-8"?>
<sst xmlns="http://schemas.openxmlformats.org/spreadsheetml/2006/main" count="210" uniqueCount="104">
  <si>
    <t>Министерство спорта Российской Федерации</t>
  </si>
  <si>
    <t>Федерация велосипедного спорта России</t>
  </si>
  <si>
    <t>Министерство спорта Республики Мордовия</t>
  </si>
  <si>
    <t>РОО "Федерация велосипедного спорта Республики Мордовия"</t>
  </si>
  <si>
    <t>ГБУ ДО РМ "СШОР по велоспорту"</t>
  </si>
  <si>
    <t>МЕСТО ПРОВЕДЕНИЯ: г. Саранск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</si>
  <si>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</si>
  <si>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</si>
  <si>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</si>
  <si>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</si>
  <si>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</si>
  <si>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</si>
  <si>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Москва</t>
  </si>
  <si>
    <t>101 376 081 23</t>
  </si>
  <si>
    <t>БЕЗФАМИЛЬНЫЙ Герман Александрович</t>
  </si>
  <si>
    <t>1 сп.р.</t>
  </si>
  <si>
    <t>101 512 433 90</t>
  </si>
  <si>
    <t>КУЛИКОВ Михаил Дмитриевич</t>
  </si>
  <si>
    <t>3 сп.р.</t>
  </si>
  <si>
    <t>101 520 064 58</t>
  </si>
  <si>
    <t>ЧАЯ Дмитрий Михайлович</t>
  </si>
  <si>
    <t>101 630 901 24</t>
  </si>
  <si>
    <t>УМАНОВСКАЯ Лидия Вячеславовна</t>
  </si>
  <si>
    <t>101 388 434 57</t>
  </si>
  <si>
    <t>ЕРМАКОВ Макар Константинович</t>
  </si>
  <si>
    <t>101 388 800 35</t>
  </si>
  <si>
    <t>СУВОРОВ Тимофей Григорьевич</t>
  </si>
  <si>
    <t>1 юн.сп.р.</t>
  </si>
  <si>
    <t>Санкт-Петербург</t>
  </si>
  <si>
    <t>101 431 347 96</t>
  </si>
  <si>
    <t>БЕЛОВ Макар Сергеевич</t>
  </si>
  <si>
    <t>Московская область</t>
  </si>
  <si>
    <t>101 376 157 02</t>
  </si>
  <si>
    <t>РУЗНЯЕВ Павел Кириллович</t>
  </si>
  <si>
    <t>Оренбургская область</t>
  </si>
  <si>
    <t>101 517 972 03</t>
  </si>
  <si>
    <t>СИДОРОВ Тимофей Антонович</t>
  </si>
  <si>
    <t>15.04.2011</t>
  </si>
  <si>
    <t>2 сп.р.</t>
  </si>
  <si>
    <t>Пермский край</t>
  </si>
  <si>
    <t>101 620 603 08</t>
  </si>
  <si>
    <t>НОРИЦИН Арсений Иванович</t>
  </si>
  <si>
    <t>Республика Мордовия</t>
  </si>
  <si>
    <t>100 921 887 80</t>
  </si>
  <si>
    <t>АКИШИНА Валерия Олеговна</t>
  </si>
  <si>
    <t>100 903 745 77</t>
  </si>
  <si>
    <t>КУЗНЕЦОВА Дарина Антоновна</t>
  </si>
  <si>
    <t>100 903 736 68</t>
  </si>
  <si>
    <t>БАЗЕЕВ Марсэль Юнирович</t>
  </si>
  <si>
    <t>100 892 493 77</t>
  </si>
  <si>
    <t>БОРИСОВ Всеволод Владимирович</t>
  </si>
  <si>
    <t>Кировская область</t>
  </si>
  <si>
    <t>101 655 754 45</t>
  </si>
  <si>
    <t>МАЛЫХ Мирон Евгеньевич</t>
  </si>
  <si>
    <t>ПЕРВЕНСТВО РОССИИ</t>
  </si>
  <si>
    <t>ИТОГОВЫЙ ПРОТОКОЛ</t>
  </si>
  <si>
    <t>ЮНОШИ 13-14 ЛЕТ</t>
  </si>
  <si>
    <t>НАЧАЛО ГОНКИ: 10:00</t>
  </si>
  <si>
    <t>Номер-код ВРВС -0080061612Я</t>
  </si>
  <si>
    <t>ДАТА ПРОВЕДЕНИЯ:   01-04 августа 2025 г.</t>
  </si>
  <si>
    <t>ОКОНЧАНИЕ ГОНКИ: 16:20</t>
  </si>
  <si>
    <t>ЕКП 2025 № -  2008130022030599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</si>
  <si>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</si>
  <si>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</si>
  <si>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</si>
  <si>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</si>
  <si>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</si>
  <si>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АНДРИЯНОВ А.С. (ВК, г. МОСКВА)</t>
  </si>
  <si>
    <t>ВЫСОТА СТАРТОВОЙ ГОРЫ (HD)(м):</t>
  </si>
  <si>
    <t>ГЛАВНЫЙ СЕКРЕТАРЬ:</t>
  </si>
  <si>
    <t>МАЛАХОВ Р.А. ( 1К, г. ИЖЕВСК)</t>
  </si>
  <si>
    <t>КОНТРОЛЬНОЕ ВРЕМЯ (МИН):</t>
  </si>
  <si>
    <t>МЕСТО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</si>
  <si>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</si>
  <si>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</si>
  <si>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</si>
  <si>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</si>
  <si>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</si>
  <si>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</si>
  <si>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</si>
  <si>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Финал</t>
  </si>
  <si>
    <t>Квалификация</t>
  </si>
  <si>
    <t>ПОГОДНЫЕ УСЛОВИЯ</t>
  </si>
  <si>
    <t>СТАТИСТИКА ГОНКИ</t>
  </si>
  <si>
    <t>Температура:</t>
  </si>
  <si>
    <t>Субъектов РФ</t>
  </si>
  <si>
    <t>КМС</t>
  </si>
  <si>
    <t>Влажность:</t>
  </si>
  <si>
    <t>Заявлено</t>
  </si>
  <si>
    <t>Осадки:</t>
  </si>
  <si>
    <t>Стартовало</t>
  </si>
  <si>
    <t>Ветер:</t>
  </si>
  <si>
    <t>Финишировало</t>
  </si>
  <si>
    <t>Н. финишировало</t>
  </si>
  <si>
    <t>Дисквалифицировано</t>
  </si>
  <si>
    <t>2 юн.сп.р.</t>
  </si>
  <si>
    <t>Н. стартовало</t>
  </si>
  <si>
    <t>3 юн.сп.р.</t>
  </si>
  <si>
    <t>ГЛАВНЫЙ СУДЬЯ</t>
  </si>
  <si>
    <t>ГЛАВНЫЙ СЕКРЕТАРЬ</t>
  </si>
  <si>
    <t>ДЕВУШКИ 13-14 ЛЕТ</t>
  </si>
  <si>
    <t>по велосипедному спорту</t>
  </si>
  <si>
    <t>ВМХ - фристайл - парк (или парк - смешанный)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</si>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</sst>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yyyy"/>
    <numFmt numFmtId="166" formatCode="0.00_ "/>
  </numFmts>
  <fonts count="26">
    <font>
      <sz val="10"/>
      <name val="Arial"/>
      <charset val="1"/>
    </font>
    <font>
      <sz val="10"/>
      <name val="Arial"/>
      <charset val="204"/>
    </font>
    <font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9"/>
      <name val="Calibri"/>
      <charset val="204"/>
      <scheme val="minor"/>
    </font>
    <font>
      <sz val="9"/>
      <name val="Calibri"/>
      <charset val="204"/>
      <scheme val="minor"/>
    </font>
    <font>
      <sz val="16"/>
      <name val="Calibri"/>
      <charset val="204"/>
    </font>
    <font>
      <b/>
      <sz val="22"/>
      <name val="Calibri"/>
      <charset val="204"/>
      <scheme val="minor"/>
    </font>
    <font>
      <b/>
      <sz val="16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sz val="10"/>
      <name val="Arial"/>
      <charset val="134"/>
    </font>
    <font>
      <sz val="12"/>
      <name val="Calibri"/>
      <charset val="134"/>
      <scheme val="minor"/>
    </font>
    <font>
      <sz val="12"/>
      <name val="Calibri"/>
      <charset val="204"/>
      <scheme val="minor"/>
    </font>
    <font>
      <sz val="12"/>
      <name val="Calibri"/>
      <charset val="134"/>
    </font>
    <font>
      <sz val="12"/>
      <name val="Calibri"/>
      <charset val="204"/>
    </font>
    <font>
      <b/>
      <sz val="12"/>
      <color indexed="8"/>
      <name val="Calibri"/>
      <charset val="204"/>
      <scheme val="minor"/>
    </font>
    <font>
      <sz val="10"/>
      <color rgb="FFFF0000"/>
      <name val="Calibri"/>
      <charset val="204"/>
    </font>
    <font>
      <b/>
      <sz val="12"/>
      <name val="Calibri"/>
      <charset val="204"/>
      <scheme val="minor"/>
    </font>
    <font>
      <sz val="10"/>
      <name val="Calibri"/>
      <charset val="204"/>
    </font>
    <font>
      <sz val="10"/>
      <color indexed="8"/>
      <name val="Arial"/>
      <charset val="204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</cellStyleXfs>
  <cellXfs count="208">
    <xf numFmtId="0" fontId="0" fillId="0" borderId="0" xfId="0"/>
    <xf numFmtId="0" fontId="1" fillId="0" borderId="0" xfId="2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10" fillId="0" borderId="2" xfId="1" applyFont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49" fontId="11" fillId="0" borderId="2" xfId="1" applyNumberFormat="1" applyFont="1" applyFill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2" fillId="0" borderId="4" xfId="1" applyFont="1" applyBorder="1" applyAlignment="1">
      <alignment horizontal="left" vertical="center"/>
    </xf>
    <xf numFmtId="49" fontId="11" fillId="0" borderId="4" xfId="1" applyNumberFormat="1" applyFont="1" applyFill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1" applyFont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right" vertical="center"/>
    </xf>
    <xf numFmtId="0" fontId="3" fillId="0" borderId="11" xfId="1" applyFont="1" applyBorder="1" applyAlignment="1">
      <alignment vertical="center"/>
    </xf>
    <xf numFmtId="0" fontId="10" fillId="0" borderId="13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right"/>
    </xf>
    <xf numFmtId="49" fontId="13" fillId="0" borderId="15" xfId="1" applyNumberFormat="1" applyFont="1" applyBorder="1" applyAlignment="1">
      <alignment horizontal="left" vertical="center"/>
    </xf>
    <xf numFmtId="0" fontId="3" fillId="0" borderId="16" xfId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49" fontId="3" fillId="0" borderId="16" xfId="1" applyNumberFormat="1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6" xfId="5" applyFont="1" applyFill="1" applyBorder="1" applyAlignment="1">
      <alignment horizontal="left" vertical="center"/>
    </xf>
    <xf numFmtId="164" fontId="15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2" fontId="16" fillId="0" borderId="6" xfId="2" applyNumberFormat="1" applyFont="1" applyBorder="1" applyAlignment="1">
      <alignment horizontal="center" vertical="center"/>
    </xf>
    <xf numFmtId="0" fontId="16" fillId="0" borderId="6" xfId="5" applyFont="1" applyFill="1" applyBorder="1" applyAlignment="1">
      <alignment horizontal="center" vertical="center"/>
    </xf>
    <xf numFmtId="164" fontId="16" fillId="0" borderId="6" xfId="5" applyNumberFormat="1" applyFont="1" applyFill="1" applyBorder="1" applyAlignment="1">
      <alignment horizontal="center" vertical="center"/>
    </xf>
    <xf numFmtId="0" fontId="18" fillId="0" borderId="6" xfId="5" applyFont="1" applyFill="1" applyBorder="1" applyAlignment="1">
      <alignment horizontal="center" vertical="center"/>
    </xf>
    <xf numFmtId="0" fontId="16" fillId="0" borderId="6" xfId="5" applyFont="1" applyFill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6" fillId="0" borderId="22" xfId="5" applyFont="1" applyFill="1" applyBorder="1" applyAlignment="1">
      <alignment horizontal="left" vertical="center"/>
    </xf>
    <xf numFmtId="164" fontId="15" fillId="0" borderId="22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2" fontId="16" fillId="0" borderId="22" xfId="2" applyNumberFormat="1" applyFont="1" applyBorder="1" applyAlignment="1">
      <alignment horizontal="center" vertical="center"/>
    </xf>
    <xf numFmtId="0" fontId="10" fillId="3" borderId="24" xfId="1" applyFont="1" applyFill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49" fontId="11" fillId="0" borderId="26" xfId="1" applyNumberFormat="1" applyFont="1" applyBorder="1" applyAlignment="1">
      <alignment vertical="center"/>
    </xf>
    <xf numFmtId="0" fontId="20" fillId="2" borderId="12" xfId="1" applyFont="1" applyFill="1" applyBorder="1" applyAlignment="1">
      <alignment horizontal="right" vertical="center"/>
    </xf>
    <xf numFmtId="9" fontId="11" fillId="0" borderId="11" xfId="1" applyNumberFormat="1" applyFont="1" applyBorder="1" applyAlignment="1">
      <alignment horizontal="center" vertical="center"/>
    </xf>
    <xf numFmtId="0" fontId="20" fillId="0" borderId="12" xfId="2" applyFont="1" applyBorder="1" applyAlignment="1">
      <alignment horizontal="right" vertical="center"/>
    </xf>
    <xf numFmtId="0" fontId="11" fillId="0" borderId="10" xfId="1" applyFont="1" applyBorder="1" applyAlignment="1">
      <alignment horizontal="left" vertical="center"/>
    </xf>
    <xf numFmtId="0" fontId="3" fillId="0" borderId="27" xfId="1" applyFont="1" applyBorder="1" applyAlignment="1">
      <alignment horizontal="center" vertical="center"/>
    </xf>
    <xf numFmtId="0" fontId="16" fillId="0" borderId="13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0" fontId="16" fillId="0" borderId="14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13" fillId="0" borderId="32" xfId="1" applyFont="1" applyBorder="1" applyAlignment="1">
      <alignment horizontal="left" vertical="center"/>
    </xf>
    <xf numFmtId="49" fontId="3" fillId="0" borderId="32" xfId="1" applyNumberFormat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11" fillId="0" borderId="33" xfId="1" applyNumberFormat="1" applyFont="1" applyBorder="1" applyAlignment="1">
      <alignment horizontal="center" vertical="center"/>
    </xf>
    <xf numFmtId="49" fontId="4" fillId="4" borderId="6" xfId="1" applyNumberFormat="1" applyFont="1" applyFill="1" applyBorder="1" applyAlignment="1">
      <alignment horizontal="center" vertical="center" wrapText="1"/>
    </xf>
    <xf numFmtId="1" fontId="16" fillId="0" borderId="6" xfId="2" applyNumberFormat="1" applyFont="1" applyBorder="1" applyAlignment="1">
      <alignment horizontal="center" vertical="center"/>
    </xf>
    <xf numFmtId="166" fontId="18" fillId="2" borderId="6" xfId="0" applyNumberFormat="1" applyFont="1" applyFill="1" applyBorder="1" applyAlignment="1">
      <alignment horizontal="center" vertical="center"/>
    </xf>
    <xf numFmtId="166" fontId="18" fillId="2" borderId="6" xfId="1" applyNumberFormat="1" applyFont="1" applyFill="1" applyBorder="1" applyAlignment="1">
      <alignment horizontal="center" vertical="center"/>
    </xf>
    <xf numFmtId="0" fontId="3" fillId="0" borderId="6" xfId="4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/>
    </xf>
    <xf numFmtId="1" fontId="16" fillId="0" borderId="22" xfId="2" applyNumberFormat="1" applyFont="1" applyBorder="1" applyAlignment="1">
      <alignment horizontal="center" vertical="center"/>
    </xf>
    <xf numFmtId="0" fontId="3" fillId="0" borderId="22" xfId="4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49" fontId="3" fillId="0" borderId="39" xfId="1" applyNumberFormat="1" applyFont="1" applyBorder="1" applyAlignment="1">
      <alignment horizontal="center" vertical="center"/>
    </xf>
    <xf numFmtId="0" fontId="3" fillId="0" borderId="31" xfId="2" applyFont="1" applyBorder="1" applyAlignment="1">
      <alignment horizontal="right" vertical="center"/>
    </xf>
    <xf numFmtId="0" fontId="3" fillId="0" borderId="40" xfId="2" applyFont="1" applyBorder="1" applyAlignment="1">
      <alignment horizontal="center" vertical="center"/>
    </xf>
    <xf numFmtId="0" fontId="3" fillId="0" borderId="12" xfId="2" applyFont="1" applyBorder="1" applyAlignment="1">
      <alignment horizontal="right" vertical="center"/>
    </xf>
    <xf numFmtId="49" fontId="3" fillId="0" borderId="41" xfId="2" applyNumberFormat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3" fillId="0" borderId="43" xfId="1" applyFont="1" applyBorder="1" applyAlignment="1">
      <alignment vertical="center"/>
    </xf>
    <xf numFmtId="0" fontId="11" fillId="0" borderId="5" xfId="2" applyFont="1" applyBorder="1" applyAlignment="1">
      <alignment horizontal="center" vertical="center"/>
    </xf>
    <xf numFmtId="166" fontId="18" fillId="0" borderId="6" xfId="1" applyNumberFormat="1" applyFont="1" applyBorder="1" applyAlignment="1">
      <alignment horizontal="center" vertical="center"/>
    </xf>
    <xf numFmtId="0" fontId="18" fillId="0" borderId="6" xfId="5" applyFont="1" applyFill="1" applyBorder="1" applyAlignment="1">
      <alignment horizontal="left" vertical="center"/>
    </xf>
    <xf numFmtId="164" fontId="18" fillId="0" borderId="6" xfId="5" applyNumberFormat="1" applyFont="1" applyFill="1" applyBorder="1" applyAlignment="1">
      <alignment horizontal="center" vertical="center"/>
    </xf>
    <xf numFmtId="0" fontId="18" fillId="0" borderId="6" xfId="5" applyFont="1" applyFill="1" applyBorder="1" applyAlignment="1">
      <alignment horizontal="center" vertical="center" wrapText="1"/>
    </xf>
    <xf numFmtId="166" fontId="16" fillId="2" borderId="6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166" fontId="16" fillId="0" borderId="6" xfId="1" applyNumberFormat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164" fontId="17" fillId="0" borderId="6" xfId="0" applyNumberFormat="1" applyFont="1" applyFill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/>
    </xf>
    <xf numFmtId="164" fontId="17" fillId="0" borderId="22" xfId="0" applyNumberFormat="1" applyFont="1" applyFill="1" applyBorder="1" applyAlignment="1">
      <alignment horizontal="center" vertical="center"/>
    </xf>
    <xf numFmtId="166" fontId="16" fillId="0" borderId="22" xfId="0" applyNumberFormat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/>
    </xf>
    <xf numFmtId="0" fontId="22" fillId="2" borderId="12" xfId="1" applyFont="1" applyFill="1" applyBorder="1" applyAlignment="1">
      <alignment horizontal="right" vertical="center"/>
    </xf>
    <xf numFmtId="0" fontId="22" fillId="0" borderId="12" xfId="2" applyFont="1" applyBorder="1" applyAlignment="1">
      <alignment horizontal="right" vertical="center"/>
    </xf>
    <xf numFmtId="0" fontId="3" fillId="0" borderId="44" xfId="1" applyFont="1" applyBorder="1" applyAlignment="1">
      <alignment vertical="center"/>
    </xf>
    <xf numFmtId="0" fontId="11" fillId="0" borderId="6" xfId="2" applyFont="1" applyBorder="1" applyAlignment="1">
      <alignment horizontal="center" vertical="center"/>
    </xf>
    <xf numFmtId="166" fontId="18" fillId="0" borderId="6" xfId="2" applyNumberFormat="1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 wrapText="1"/>
    </xf>
    <xf numFmtId="0" fontId="16" fillId="0" borderId="42" xfId="1" applyFont="1" applyBorder="1" applyAlignment="1">
      <alignment vertical="center" wrapText="1"/>
    </xf>
    <xf numFmtId="0" fontId="3" fillId="0" borderId="26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49" fontId="11" fillId="0" borderId="15" xfId="1" applyNumberFormat="1" applyFont="1" applyBorder="1" applyAlignment="1">
      <alignment vertical="center"/>
    </xf>
    <xf numFmtId="0" fontId="20" fillId="0" borderId="45" xfId="2" applyFont="1" applyBorder="1" applyAlignment="1">
      <alignment horizontal="right" vertical="center"/>
    </xf>
    <xf numFmtId="0" fontId="3" fillId="0" borderId="46" xfId="2" applyFont="1" applyBorder="1" applyAlignment="1">
      <alignment horizontal="center" vertical="center"/>
    </xf>
    <xf numFmtId="0" fontId="3" fillId="0" borderId="45" xfId="2" applyFont="1" applyBorder="1" applyAlignment="1">
      <alignment horizontal="right" vertical="center"/>
    </xf>
    <xf numFmtId="0" fontId="3" fillId="0" borderId="32" xfId="2" applyFont="1" applyBorder="1" applyAlignment="1">
      <alignment horizontal="center" vertical="center"/>
    </xf>
    <xf numFmtId="49" fontId="3" fillId="0" borderId="47" xfId="2" applyNumberFormat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3" fillId="0" borderId="33" xfId="2" applyFont="1" applyBorder="1" applyAlignment="1">
      <alignment horizontal="right" vertical="center"/>
    </xf>
    <xf numFmtId="0" fontId="11" fillId="0" borderId="27" xfId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left" vertical="center"/>
    </xf>
    <xf numFmtId="49" fontId="11" fillId="0" borderId="0" xfId="1" applyNumberFormat="1" applyFont="1" applyBorder="1" applyAlignment="1">
      <alignment vertical="center"/>
    </xf>
    <xf numFmtId="49" fontId="11" fillId="0" borderId="42" xfId="1" applyNumberFormat="1" applyFont="1" applyBorder="1" applyAlignment="1">
      <alignment vertical="center"/>
    </xf>
    <xf numFmtId="0" fontId="21" fillId="3" borderId="23" xfId="1" applyFont="1" applyFill="1" applyBorder="1" applyAlignment="1">
      <alignment vertical="center"/>
    </xf>
    <xf numFmtId="0" fontId="21" fillId="3" borderId="24" xfId="1" applyFont="1" applyFill="1" applyBorder="1" applyAlignment="1">
      <alignment vertical="center"/>
    </xf>
    <xf numFmtId="0" fontId="21" fillId="3" borderId="24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justify"/>
    </xf>
    <xf numFmtId="0" fontId="3" fillId="0" borderId="0" xfId="1" applyFont="1" applyBorder="1" applyAlignment="1">
      <alignment horizontal="center"/>
    </xf>
    <xf numFmtId="0" fontId="19" fillId="0" borderId="0" xfId="3" applyFont="1" applyBorder="1" applyAlignment="1">
      <alignment vertical="center" wrapText="1"/>
    </xf>
    <xf numFmtId="0" fontId="16" fillId="0" borderId="0" xfId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22" fillId="0" borderId="45" xfId="2" applyFont="1" applyBorder="1" applyAlignment="1">
      <alignment horizontal="right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8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49" fontId="4" fillId="3" borderId="18" xfId="4" applyNumberFormat="1" applyFont="1" applyFill="1" applyBorder="1" applyAlignment="1">
      <alignment horizontal="center" vertical="center" wrapText="1"/>
    </xf>
    <xf numFmtId="49" fontId="4" fillId="3" borderId="6" xfId="4" applyNumberFormat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34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49" fontId="4" fillId="4" borderId="9" xfId="1" applyNumberFormat="1" applyFont="1" applyFill="1" applyBorder="1" applyAlignment="1">
      <alignment horizontal="center" vertical="center" wrapText="1"/>
    </xf>
    <xf numFmtId="49" fontId="4" fillId="4" borderId="18" xfId="1" applyNumberFormat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/>
    </xf>
    <xf numFmtId="0" fontId="21" fillId="5" borderId="24" xfId="1" applyFont="1" applyFill="1" applyBorder="1" applyAlignment="1">
      <alignment horizontal="center" vertical="center"/>
    </xf>
    <xf numFmtId="0" fontId="21" fillId="5" borderId="37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2" xfId="2" applyFont="1" applyBorder="1" applyAlignment="1">
      <alignment horizontal="right" vertical="center"/>
    </xf>
    <xf numFmtId="0" fontId="10" fillId="0" borderId="28" xfId="2" applyFont="1" applyBorder="1" applyAlignment="1">
      <alignment horizontal="righ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4" xfId="1" applyFont="1" applyBorder="1" applyAlignment="1">
      <alignment horizontal="right" vertical="center"/>
    </xf>
    <xf numFmtId="0" fontId="10" fillId="0" borderId="29" xfId="1" applyFont="1" applyBorder="1" applyAlignment="1">
      <alignment horizontal="right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3" fillId="3" borderId="30" xfId="1" applyFont="1" applyFill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3" fillId="0" borderId="26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4" fillId="3" borderId="35" xfId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0" borderId="26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31" xfId="1" applyFont="1" applyBorder="1" applyAlignment="1">
      <alignment vertical="center"/>
    </xf>
  </cellXfs>
  <cellStyles count="6">
    <cellStyle name="Обычный" xfId="0" builtinId="0"/>
    <cellStyle name="Обычный 2" xfId="1" xr:uid="{00000000-0005-0000-0000-000031000000}"/>
    <cellStyle name="Обычный 2 2" xfId="5" xr:uid="{00000000-0005-0000-0000-000035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123190</xdr:colOff>
      <xdr:row>0</xdr:row>
      <xdr:rowOff>7620</xdr:rowOff>
    </xdr:from>
    <xdr:to>
      <xdr:col>2</xdr:col>
      <xdr:colOff>205105</xdr:colOff>
      <xdr:row>4</xdr:row>
      <xdr:rowOff>213360</xdr:rowOff>
    </xdr:to>
    <xdr:pic>
      <xdr:nvPicPr>
        <xdr:cNvPr id="7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123190" y="7620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118110</xdr:colOff>
      <xdr:row>0</xdr:row>
      <xdr:rowOff>635</xdr:rowOff>
    </xdr:from>
    <xdr:to>
      <xdr:col>3</xdr:col>
      <xdr:colOff>435610</xdr:colOff>
      <xdr:row>5</xdr:row>
      <xdr:rowOff>3175</xdr:rowOff>
    </xdr:to>
    <xdr:pic>
      <xdr:nvPicPr>
        <xdr:cNvPr id="8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34110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691515</xdr:colOff>
      <xdr:row>0</xdr:row>
      <xdr:rowOff>18415</xdr:rowOff>
    </xdr:from>
    <xdr:to>
      <xdr:col>13</xdr:col>
      <xdr:colOff>517525</xdr:colOff>
      <xdr:row>4</xdr:row>
      <xdr:rowOff>144780</xdr:rowOff>
    </xdr:to>
    <xdr:pic>
      <xdr:nvPicPr>
        <xdr:cNvPr id="9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558905" y="18415"/>
          <a:ext cx="1247140" cy="1142365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</xdr:colOff>
      <xdr:row>0</xdr:row>
      <xdr:rowOff>17145</xdr:rowOff>
    </xdr:from>
    <xdr:to>
      <xdr:col>2</xdr:col>
      <xdr:colOff>578485</xdr:colOff>
      <xdr:row>5</xdr:row>
      <xdr:rowOff>52070</xdr:rowOff>
    </xdr:to>
    <xdr:pic>
      <xdr:nvPicPr>
        <xdr:cNvPr id="5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6000"/>
        </a:blip>
        <a:srcRect l="10414" t="-35" r="10364" b="35"/>
        <a:stretch>
          <a:fillRect/>
        </a:stretch>
      </xdr:blipFill>
      <xdr:spPr>
        <a:xfrm>
          <a:off x="249555" y="17145"/>
          <a:ext cx="1344930" cy="1298575"/>
        </a:xfrm>
        <a:prstGeom prst="rect">
          <a:avLst/>
        </a:prstGeom>
      </xdr:spPr>
    </xdr:pic>
    <xdr:clientData/>
  </xdr:twoCellAnchor>
  <xdr:twoCellAnchor editAs="oneCell">
    <xdr:from>
      <xdr:col>2</xdr:col>
      <xdr:colOff>514985</xdr:colOff>
      <xdr:row>0</xdr:row>
      <xdr:rowOff>635</xdr:rowOff>
    </xdr:from>
    <xdr:to>
      <xdr:col>3</xdr:col>
      <xdr:colOff>783590</xdr:colOff>
      <xdr:row>4</xdr:row>
      <xdr:rowOff>217805</xdr:rowOff>
    </xdr:to>
    <xdr:pic>
      <xdr:nvPicPr>
        <xdr:cNvPr id="6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2661" t="6802" r="10610" b="988"/>
        <a:stretch>
          <a:fillRect/>
        </a:stretch>
      </xdr:blipFill>
      <xdr:spPr>
        <a:xfrm>
          <a:off x="1530985" y="635"/>
          <a:ext cx="1440180" cy="1233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292735</xdr:colOff>
      <xdr:row>0</xdr:row>
      <xdr:rowOff>635</xdr:rowOff>
    </xdr:from>
    <xdr:to>
      <xdr:col>2</xdr:col>
      <xdr:colOff>374650</xdr:colOff>
      <xdr:row>4</xdr:row>
      <xdr:rowOff>206375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292735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292735</xdr:colOff>
      <xdr:row>0</xdr:row>
      <xdr:rowOff>635</xdr:rowOff>
    </xdr:from>
    <xdr:to>
      <xdr:col>3</xdr:col>
      <xdr:colOff>657860</xdr:colOff>
      <xdr:row>5</xdr:row>
      <xdr:rowOff>15875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30873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</xdr:colOff>
      <xdr:row>0</xdr:row>
      <xdr:rowOff>13970</xdr:rowOff>
    </xdr:from>
    <xdr:to>
      <xdr:col>13</xdr:col>
      <xdr:colOff>431165</xdr:colOff>
      <xdr:row>4</xdr:row>
      <xdr:rowOff>140335</xdr:rowOff>
    </xdr:to>
    <xdr:pic>
      <xdr:nvPicPr>
        <xdr:cNvPr id="10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128250" y="13970"/>
          <a:ext cx="1247140" cy="1142365"/>
        </a:xfrm>
        <a:prstGeom prst="rect">
          <a:avLst/>
        </a:prstGeom>
      </xdr:spPr>
    </xdr:pic>
    <xdr:clientData/>
  </xdr:twoCellAnchor>
  <xdr:twoCellAnchor editAs="oneCell">
    <xdr:from>
      <xdr:col>0</xdr:col>
      <xdr:colOff>123190</xdr:colOff>
      <xdr:row>0</xdr:row>
      <xdr:rowOff>7620</xdr:rowOff>
    </xdr:from>
    <xdr:to>
      <xdr:col>2</xdr:col>
      <xdr:colOff>205105</xdr:colOff>
      <xdr:row>4</xdr:row>
      <xdr:rowOff>213360</xdr:rowOff>
    </xdr:to>
    <xdr:pic>
      <xdr:nvPicPr>
        <xdr:cNvPr id="7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123190" y="7620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118110</xdr:colOff>
      <xdr:row>0</xdr:row>
      <xdr:rowOff>635</xdr:rowOff>
    </xdr:from>
    <xdr:to>
      <xdr:col>3</xdr:col>
      <xdr:colOff>483235</xdr:colOff>
      <xdr:row>5</xdr:row>
      <xdr:rowOff>15875</xdr:rowOff>
    </xdr:to>
    <xdr:pic>
      <xdr:nvPicPr>
        <xdr:cNvPr id="8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34110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691515</xdr:colOff>
      <xdr:row>0</xdr:row>
      <xdr:rowOff>18415</xdr:rowOff>
    </xdr:from>
    <xdr:to>
      <xdr:col>13</xdr:col>
      <xdr:colOff>417195</xdr:colOff>
      <xdr:row>4</xdr:row>
      <xdr:rowOff>144780</xdr:rowOff>
    </xdr:to>
    <xdr:pic>
      <xdr:nvPicPr>
        <xdr:cNvPr id="11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114280" y="18415"/>
          <a:ext cx="1247140" cy="1142365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</xdr:colOff>
      <xdr:row>0</xdr:row>
      <xdr:rowOff>17145</xdr:rowOff>
    </xdr:from>
    <xdr:to>
      <xdr:col>2</xdr:col>
      <xdr:colOff>578485</xdr:colOff>
      <xdr:row>5</xdr:row>
      <xdr:rowOff>64770</xdr:rowOff>
    </xdr:to>
    <xdr:pic>
      <xdr:nvPicPr>
        <xdr:cNvPr id="1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6000"/>
        </a:blip>
        <a:srcRect l="10414" t="-35" r="10364" b="35"/>
        <a:stretch>
          <a:fillRect/>
        </a:stretch>
      </xdr:blipFill>
      <xdr:spPr>
        <a:xfrm>
          <a:off x="249555" y="17145"/>
          <a:ext cx="1344930" cy="1298575"/>
        </a:xfrm>
        <a:prstGeom prst="rect">
          <a:avLst/>
        </a:prstGeom>
      </xdr:spPr>
    </xdr:pic>
    <xdr:clientData/>
  </xdr:twoCellAnchor>
  <xdr:twoCellAnchor editAs="oneCell">
    <xdr:from>
      <xdr:col>2</xdr:col>
      <xdr:colOff>514985</xdr:colOff>
      <xdr:row>0</xdr:row>
      <xdr:rowOff>635</xdr:rowOff>
    </xdr:from>
    <xdr:to>
      <xdr:col>3</xdr:col>
      <xdr:colOff>831215</xdr:colOff>
      <xdr:row>4</xdr:row>
      <xdr:rowOff>217805</xdr:rowOff>
    </xdr:to>
    <xdr:pic>
      <xdr:nvPicPr>
        <xdr:cNvPr id="1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2661" t="6802" r="10610" b="988"/>
        <a:stretch>
          <a:fillRect/>
        </a:stretch>
      </xdr:blipFill>
      <xdr:spPr>
        <a:xfrm>
          <a:off x="1530985" y="635"/>
          <a:ext cx="1440180" cy="1233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53"/>
  <sheetViews>
    <sheetView view="pageBreakPreview" topLeftCell="A16" zoomScale="50" zoomScaleNormal="50" zoomScaleSheetLayoutView="50" workbookViewId="0">
      <selection activeCell="N43" sqref="N43"/>
    </sheetView>
  </sheetViews>
  <sheetFormatPr defaultColWidth="9.109375" defaultRowHeight="13.8"/>
  <cols>
    <col min="1" max="1" width="7" style="3" customWidth="1"/>
    <col min="2" max="2" width="7.77734375" style="6" customWidth="1"/>
    <col min="3" max="3" width="17.109375" style="6" customWidth="1"/>
    <col min="4" max="4" width="39.33203125" style="3" customWidth="1"/>
    <col min="5" max="5" width="11.77734375" style="3" customWidth="1"/>
    <col min="6" max="6" width="8.77734375" style="3" customWidth="1"/>
    <col min="7" max="7" width="27" style="3" customWidth="1"/>
    <col min="8" max="8" width="9.88671875" style="7" customWidth="1"/>
    <col min="9" max="11" width="9.88671875" style="3" customWidth="1"/>
    <col min="12" max="12" width="10.109375" style="7" customWidth="1"/>
    <col min="13" max="13" width="10.6640625" style="3" customWidth="1"/>
    <col min="14" max="14" width="14.5546875" style="3" customWidth="1"/>
    <col min="15" max="15" width="9.109375" style="3" customWidth="1"/>
    <col min="16" max="17" width="9.109375" style="3"/>
    <col min="18" max="20" width="9.109375" style="7"/>
    <col min="21" max="16384" width="9.109375" style="3"/>
  </cols>
  <sheetData>
    <row r="1" spans="1:20" s="1" customFormat="1" ht="19.9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20" s="1" customFormat="1" ht="19.95" customHeight="1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20" s="1" customFormat="1" ht="19.95" customHeight="1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20" s="1" customFormat="1" ht="19.95" customHeight="1">
      <c r="A4" s="203" t="s">
        <v>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20" ht="19.5" customHeight="1">
      <c r="A5" s="204" t="s">
        <v>4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20" ht="21.45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P6" s="1"/>
    </row>
    <row r="7" spans="1:20" s="2" customFormat="1" ht="22.05" customHeight="1">
      <c r="A7" s="200" t="s">
        <v>54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R7" s="88"/>
      <c r="S7" s="88"/>
      <c r="T7" s="88"/>
    </row>
    <row r="8" spans="1:20" s="2" customFormat="1" ht="6.6" customHeight="1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R8" s="88"/>
      <c r="S8" s="88"/>
      <c r="T8" s="88"/>
    </row>
    <row r="9" spans="1:20" s="2" customFormat="1" ht="21.45" customHeight="1">
      <c r="A9" s="202" t="s">
        <v>101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R9" s="88"/>
      <c r="S9" s="88"/>
      <c r="T9" s="88"/>
    </row>
    <row r="10" spans="1:20" ht="19.95" customHeight="1">
      <c r="A10" s="178" t="s">
        <v>55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</row>
    <row r="11" spans="1:20" ht="16.2" customHeight="1">
      <c r="A11" s="177" t="s">
        <v>102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</row>
    <row r="12" spans="1:20" ht="13.8" customHeight="1">
      <c r="A12" s="178" t="s">
        <v>56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20" ht="7.5" customHeight="1" thickBo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</row>
    <row r="14" spans="1:20" ht="14.4">
      <c r="A14" s="180" t="s">
        <v>5</v>
      </c>
      <c r="B14" s="181"/>
      <c r="C14" s="181"/>
      <c r="D14" s="181"/>
      <c r="E14" s="9"/>
      <c r="F14" s="9"/>
      <c r="G14" s="8" t="s">
        <v>57</v>
      </c>
      <c r="H14" s="10"/>
      <c r="I14" s="9"/>
      <c r="J14" s="9"/>
      <c r="K14" s="9"/>
      <c r="L14" s="182" t="s">
        <v>58</v>
      </c>
      <c r="M14" s="182"/>
      <c r="N14" s="183"/>
    </row>
    <row r="15" spans="1:20" ht="14.4">
      <c r="A15" s="184" t="s">
        <v>59</v>
      </c>
      <c r="B15" s="185"/>
      <c r="C15" s="185"/>
      <c r="D15" s="185"/>
      <c r="E15" s="11"/>
      <c r="F15" s="11"/>
      <c r="G15" s="12" t="s">
        <v>60</v>
      </c>
      <c r="H15" s="13"/>
      <c r="I15" s="11"/>
      <c r="J15" s="11"/>
      <c r="K15" s="11"/>
      <c r="L15" s="186" t="s">
        <v>61</v>
      </c>
      <c r="M15" s="186"/>
      <c r="N15" s="187"/>
    </row>
    <row r="16" spans="1:20">
      <c r="A16" s="188" t="s">
        <v>62</v>
      </c>
      <c r="B16" s="189"/>
      <c r="C16" s="189"/>
      <c r="D16" s="189"/>
      <c r="E16" s="189"/>
      <c r="F16" s="189"/>
      <c r="G16" s="189"/>
      <c r="H16" s="189"/>
      <c r="I16" s="189" t="s">
        <v>63</v>
      </c>
      <c r="J16" s="189"/>
      <c r="K16" s="189"/>
      <c r="L16" s="189"/>
      <c r="M16" s="189"/>
      <c r="N16" s="190"/>
    </row>
    <row r="17" spans="1:20">
      <c r="A17" s="191" t="s">
        <v>64</v>
      </c>
      <c r="B17" s="192"/>
      <c r="C17" s="192"/>
      <c r="D17" s="192"/>
      <c r="E17" s="192"/>
      <c r="F17" s="192"/>
      <c r="G17" s="192"/>
      <c r="H17" s="193"/>
      <c r="I17" s="194" t="s">
        <v>65</v>
      </c>
      <c r="J17" s="195"/>
      <c r="K17" s="195"/>
      <c r="L17" s="195"/>
      <c r="M17" s="195"/>
      <c r="N17" s="196"/>
    </row>
    <row r="18" spans="1:20">
      <c r="A18" s="14" t="s">
        <v>66</v>
      </c>
      <c r="B18" s="15"/>
      <c r="C18" s="15"/>
      <c r="D18" s="15"/>
      <c r="E18" s="15"/>
      <c r="F18" s="15"/>
      <c r="G18" s="15"/>
      <c r="H18" s="16" t="s">
        <v>67</v>
      </c>
      <c r="I18" s="65" t="s">
        <v>68</v>
      </c>
      <c r="J18" s="20"/>
      <c r="K18" s="20"/>
      <c r="L18" s="20"/>
      <c r="M18" s="20"/>
      <c r="N18" s="66"/>
    </row>
    <row r="19" spans="1:20">
      <c r="A19" s="17" t="s">
        <v>69</v>
      </c>
      <c r="B19" s="18"/>
      <c r="C19" s="18"/>
      <c r="D19" s="19"/>
      <c r="E19" s="20"/>
      <c r="F19" s="20"/>
      <c r="G19" s="20"/>
      <c r="H19" s="16" t="s">
        <v>70</v>
      </c>
      <c r="I19" s="65" t="s">
        <v>71</v>
      </c>
      <c r="J19" s="20"/>
      <c r="K19" s="20"/>
      <c r="L19" s="20"/>
      <c r="M19" s="20"/>
      <c r="N19" s="66"/>
    </row>
    <row r="20" spans="1:20" ht="14.4">
      <c r="A20" s="21"/>
      <c r="B20" s="22"/>
      <c r="C20" s="22"/>
      <c r="D20" s="23"/>
      <c r="E20" s="23"/>
      <c r="F20" s="23"/>
      <c r="G20" s="24"/>
      <c r="H20" s="25"/>
      <c r="I20" s="67"/>
      <c r="J20" s="67"/>
      <c r="K20" s="67"/>
      <c r="L20" s="68"/>
      <c r="M20" s="69"/>
      <c r="N20" s="70"/>
    </row>
    <row r="21" spans="1:20" ht="10.050000000000001" customHeight="1">
      <c r="A21" s="91"/>
      <c r="B21" s="27"/>
      <c r="C21" s="27"/>
      <c r="D21" s="26"/>
      <c r="E21" s="26"/>
      <c r="F21" s="26"/>
      <c r="G21" s="26"/>
      <c r="H21" s="28"/>
      <c r="I21" s="26"/>
      <c r="J21" s="26"/>
      <c r="K21" s="26"/>
      <c r="L21" s="28"/>
      <c r="M21" s="26"/>
      <c r="N21" s="111"/>
    </row>
    <row r="22" spans="1:20" s="4" customFormat="1" ht="20.25" customHeight="1">
      <c r="A22" s="152" t="s">
        <v>72</v>
      </c>
      <c r="B22" s="154" t="s">
        <v>6</v>
      </c>
      <c r="C22" s="154" t="s">
        <v>7</v>
      </c>
      <c r="D22" s="154" t="s">
        <v>8</v>
      </c>
      <c r="E22" s="154" t="s">
        <v>9</v>
      </c>
      <c r="F22" s="154" t="s">
        <v>10</v>
      </c>
      <c r="G22" s="154" t="s">
        <v>11</v>
      </c>
      <c r="H22" s="160" t="s">
        <v>73</v>
      </c>
      <c r="I22" s="161"/>
      <c r="J22" s="164" t="s">
        <v>74</v>
      </c>
      <c r="K22" s="164"/>
      <c r="L22" s="156" t="s">
        <v>75</v>
      </c>
      <c r="M22" s="158" t="s">
        <v>76</v>
      </c>
      <c r="N22" s="197" t="s">
        <v>77</v>
      </c>
      <c r="O22" s="5"/>
      <c r="R22" s="89"/>
      <c r="S22" s="89"/>
      <c r="T22" s="89"/>
    </row>
    <row r="23" spans="1:20" s="4" customFormat="1" ht="17.25" customHeight="1">
      <c r="A23" s="153"/>
      <c r="B23" s="155"/>
      <c r="C23" s="155"/>
      <c r="D23" s="155"/>
      <c r="E23" s="155"/>
      <c r="F23" s="155"/>
      <c r="G23" s="155"/>
      <c r="H23" s="162"/>
      <c r="I23" s="163"/>
      <c r="J23" s="71" t="s">
        <v>78</v>
      </c>
      <c r="K23" s="71" t="s">
        <v>79</v>
      </c>
      <c r="L23" s="157"/>
      <c r="M23" s="159"/>
      <c r="N23" s="198"/>
      <c r="O23" s="5"/>
      <c r="R23" s="89"/>
      <c r="S23" s="89"/>
      <c r="T23" s="89"/>
    </row>
    <row r="24" spans="1:20" ht="16.8" customHeight="1">
      <c r="A24" s="92">
        <v>1</v>
      </c>
      <c r="B24" s="30"/>
      <c r="C24" s="37" t="s">
        <v>29</v>
      </c>
      <c r="D24" s="32" t="s">
        <v>30</v>
      </c>
      <c r="E24" s="38">
        <v>40593</v>
      </c>
      <c r="F24" s="37" t="s">
        <v>15</v>
      </c>
      <c r="G24" s="37" t="s">
        <v>28</v>
      </c>
      <c r="H24" s="93">
        <v>68.5</v>
      </c>
      <c r="I24" s="112">
        <v>1</v>
      </c>
      <c r="J24" s="113">
        <v>70</v>
      </c>
      <c r="K24" s="113">
        <v>35</v>
      </c>
      <c r="L24" s="113">
        <v>70</v>
      </c>
      <c r="M24" s="37" t="s">
        <v>15</v>
      </c>
      <c r="N24" s="76" t="s">
        <v>80</v>
      </c>
      <c r="O24" s="5"/>
      <c r="P24" s="4"/>
      <c r="Q24" s="4"/>
      <c r="R24" s="89"/>
      <c r="S24" s="89"/>
      <c r="T24" s="89"/>
    </row>
    <row r="25" spans="1:20" ht="16.8" customHeight="1">
      <c r="A25" s="92">
        <v>2</v>
      </c>
      <c r="B25" s="30"/>
      <c r="C25" s="39" t="s">
        <v>35</v>
      </c>
      <c r="D25" s="94" t="s">
        <v>36</v>
      </c>
      <c r="E25" s="95" t="s">
        <v>37</v>
      </c>
      <c r="F25" s="39" t="s">
        <v>38</v>
      </c>
      <c r="G25" s="96" t="s">
        <v>34</v>
      </c>
      <c r="H25" s="97">
        <v>54</v>
      </c>
      <c r="I25" s="112">
        <v>4</v>
      </c>
      <c r="J25" s="113">
        <v>65</v>
      </c>
      <c r="K25" s="113">
        <v>62</v>
      </c>
      <c r="L25" s="113">
        <v>65</v>
      </c>
      <c r="M25" s="37" t="s">
        <v>15</v>
      </c>
      <c r="N25" s="76" t="s">
        <v>80</v>
      </c>
      <c r="O25" s="5"/>
      <c r="P25" s="4"/>
      <c r="Q25" s="4"/>
      <c r="R25" s="89"/>
      <c r="S25" s="89"/>
      <c r="T25" s="89"/>
    </row>
    <row r="26" spans="1:20" ht="16.8" customHeight="1">
      <c r="A26" s="92">
        <v>3</v>
      </c>
      <c r="B26" s="30"/>
      <c r="C26" s="37" t="s">
        <v>40</v>
      </c>
      <c r="D26" s="32" t="s">
        <v>41</v>
      </c>
      <c r="E26" s="38">
        <v>40916</v>
      </c>
      <c r="F26" s="37" t="s">
        <v>18</v>
      </c>
      <c r="G26" s="37" t="s">
        <v>39</v>
      </c>
      <c r="H26" s="98">
        <v>56.5</v>
      </c>
      <c r="I26" s="112">
        <v>3</v>
      </c>
      <c r="J26" s="113">
        <v>59</v>
      </c>
      <c r="K26" s="113">
        <v>63</v>
      </c>
      <c r="L26" s="113">
        <v>63</v>
      </c>
      <c r="M26" s="37" t="s">
        <v>15</v>
      </c>
      <c r="N26" s="76" t="s">
        <v>80</v>
      </c>
      <c r="O26" s="5"/>
      <c r="P26" s="4"/>
      <c r="Q26" s="4"/>
      <c r="R26" s="89"/>
      <c r="S26" s="89"/>
      <c r="T26" s="89"/>
    </row>
    <row r="27" spans="1:20" ht="16.8" customHeight="1">
      <c r="A27" s="92">
        <v>4</v>
      </c>
      <c r="B27" s="30"/>
      <c r="C27" s="39" t="s">
        <v>19</v>
      </c>
      <c r="D27" s="94" t="s">
        <v>20</v>
      </c>
      <c r="E27" s="95">
        <v>40814</v>
      </c>
      <c r="F27" s="39" t="s">
        <v>18</v>
      </c>
      <c r="G27" s="96" t="s">
        <v>12</v>
      </c>
      <c r="H27" s="98">
        <v>62.5</v>
      </c>
      <c r="I27" s="112">
        <v>2</v>
      </c>
      <c r="J27" s="113">
        <v>46.5</v>
      </c>
      <c r="K27" s="113">
        <v>53.5</v>
      </c>
      <c r="L27" s="113">
        <v>53.5</v>
      </c>
      <c r="M27" s="37" t="s">
        <v>15</v>
      </c>
      <c r="N27" s="76" t="s">
        <v>80</v>
      </c>
      <c r="O27" s="5"/>
      <c r="P27" s="4"/>
      <c r="Q27" s="4"/>
      <c r="R27" s="89"/>
      <c r="S27" s="89"/>
      <c r="T27" s="89"/>
    </row>
    <row r="28" spans="1:20" ht="16.8" customHeight="1">
      <c r="A28" s="92">
        <v>5</v>
      </c>
      <c r="B28" s="30"/>
      <c r="C28" s="37" t="s">
        <v>32</v>
      </c>
      <c r="D28" s="32" t="s">
        <v>33</v>
      </c>
      <c r="E28" s="38">
        <v>40646</v>
      </c>
      <c r="F28" s="37" t="s">
        <v>15</v>
      </c>
      <c r="G28" s="40" t="s">
        <v>31</v>
      </c>
      <c r="H28" s="93">
        <v>50.5</v>
      </c>
      <c r="I28" s="112">
        <v>5</v>
      </c>
      <c r="J28" s="113">
        <v>31.5</v>
      </c>
      <c r="K28" s="113">
        <v>40</v>
      </c>
      <c r="L28" s="113">
        <v>40</v>
      </c>
      <c r="M28" s="37" t="s">
        <v>15</v>
      </c>
      <c r="N28" s="76" t="s">
        <v>80</v>
      </c>
      <c r="O28" s="5"/>
      <c r="P28" s="4"/>
      <c r="Q28" s="4"/>
      <c r="R28" s="89"/>
      <c r="S28" s="89"/>
      <c r="T28" s="89"/>
    </row>
    <row r="29" spans="1:20" ht="16.8" customHeight="1">
      <c r="A29" s="92">
        <v>6</v>
      </c>
      <c r="B29" s="30"/>
      <c r="C29" s="37" t="s">
        <v>13</v>
      </c>
      <c r="D29" s="32" t="s">
        <v>14</v>
      </c>
      <c r="E29" s="38">
        <v>40724</v>
      </c>
      <c r="F29" s="37" t="s">
        <v>15</v>
      </c>
      <c r="G29" s="37" t="s">
        <v>12</v>
      </c>
      <c r="H29" s="98">
        <v>43.25</v>
      </c>
      <c r="I29" s="112">
        <v>6</v>
      </c>
      <c r="J29" s="113">
        <v>38</v>
      </c>
      <c r="K29" s="113">
        <v>0</v>
      </c>
      <c r="L29" s="113">
        <v>38</v>
      </c>
      <c r="M29" s="37" t="s">
        <v>15</v>
      </c>
      <c r="N29" s="76" t="s">
        <v>80</v>
      </c>
      <c r="O29" s="5"/>
      <c r="P29" s="4"/>
      <c r="Q29" s="4"/>
      <c r="R29" s="89"/>
      <c r="S29" s="89"/>
      <c r="T29" s="89"/>
    </row>
    <row r="30" spans="1:20" ht="16.8" customHeight="1">
      <c r="A30" s="92">
        <v>7</v>
      </c>
      <c r="B30" s="30"/>
      <c r="C30" s="37" t="s">
        <v>23</v>
      </c>
      <c r="D30" s="32" t="s">
        <v>24</v>
      </c>
      <c r="E30" s="38">
        <v>41068</v>
      </c>
      <c r="F30" s="37" t="s">
        <v>18</v>
      </c>
      <c r="G30" s="40" t="s">
        <v>12</v>
      </c>
      <c r="H30" s="99">
        <v>26</v>
      </c>
      <c r="I30" s="112">
        <v>7</v>
      </c>
      <c r="J30" s="113">
        <v>35</v>
      </c>
      <c r="K30" s="113">
        <v>33</v>
      </c>
      <c r="L30" s="113">
        <v>35</v>
      </c>
      <c r="M30" s="37" t="s">
        <v>15</v>
      </c>
      <c r="N30" s="76" t="s">
        <v>80</v>
      </c>
      <c r="O30" s="5"/>
      <c r="P30" s="4"/>
      <c r="Q30" s="4"/>
      <c r="R30" s="89"/>
      <c r="S30" s="89"/>
      <c r="T30" s="89"/>
    </row>
    <row r="31" spans="1:20" ht="16.8" customHeight="1">
      <c r="A31" s="92">
        <v>8</v>
      </c>
      <c r="B31" s="30"/>
      <c r="C31" s="39" t="s">
        <v>16</v>
      </c>
      <c r="D31" s="94" t="s">
        <v>17</v>
      </c>
      <c r="E31" s="95">
        <v>41109</v>
      </c>
      <c r="F31" s="39" t="s">
        <v>18</v>
      </c>
      <c r="G31" s="96" t="s">
        <v>12</v>
      </c>
      <c r="H31" s="98">
        <v>25</v>
      </c>
      <c r="I31" s="112">
        <v>8</v>
      </c>
      <c r="J31" s="113">
        <v>27.5</v>
      </c>
      <c r="K31" s="113">
        <v>6.5</v>
      </c>
      <c r="L31" s="113">
        <v>27.5</v>
      </c>
      <c r="M31" s="37" t="s">
        <v>15</v>
      </c>
      <c r="N31" s="76" t="s">
        <v>80</v>
      </c>
      <c r="O31" s="5"/>
      <c r="P31" s="4"/>
      <c r="Q31" s="4"/>
      <c r="R31" s="89"/>
      <c r="S31" s="89"/>
      <c r="T31" s="89"/>
    </row>
    <row r="32" spans="1:20" ht="16.8" customHeight="1">
      <c r="A32" s="92">
        <v>9</v>
      </c>
      <c r="B32" s="30"/>
      <c r="C32" s="31" t="s">
        <v>52</v>
      </c>
      <c r="D32" s="100" t="s">
        <v>53</v>
      </c>
      <c r="E32" s="33">
        <v>41065</v>
      </c>
      <c r="F32" s="31" t="s">
        <v>18</v>
      </c>
      <c r="G32" s="31" t="s">
        <v>51</v>
      </c>
      <c r="H32" s="101">
        <v>17.75</v>
      </c>
      <c r="I32" s="112">
        <v>9</v>
      </c>
      <c r="J32" s="113"/>
      <c r="K32" s="113"/>
      <c r="L32" s="113"/>
      <c r="M32" s="37"/>
      <c r="N32" s="76" t="s">
        <v>81</v>
      </c>
      <c r="O32" s="5"/>
      <c r="P32" s="4"/>
      <c r="Q32" s="4"/>
      <c r="R32" s="89"/>
      <c r="S32" s="89"/>
      <c r="T32" s="89"/>
    </row>
    <row r="33" spans="1:20" ht="16.8" customHeight="1">
      <c r="A33" s="92">
        <v>10</v>
      </c>
      <c r="B33" s="30"/>
      <c r="C33" s="37" t="s">
        <v>25</v>
      </c>
      <c r="D33" s="32" t="s">
        <v>26</v>
      </c>
      <c r="E33" s="38">
        <v>41249</v>
      </c>
      <c r="F33" s="37" t="s">
        <v>103</v>
      </c>
      <c r="G33" s="40" t="s">
        <v>12</v>
      </c>
      <c r="H33" s="99">
        <v>12.75</v>
      </c>
      <c r="I33" s="112">
        <v>10</v>
      </c>
      <c r="J33" s="113"/>
      <c r="K33" s="113"/>
      <c r="L33" s="113"/>
      <c r="M33" s="37"/>
      <c r="N33" s="76" t="s">
        <v>81</v>
      </c>
      <c r="O33" s="5"/>
      <c r="P33" s="4"/>
      <c r="Q33" s="4"/>
      <c r="R33" s="89"/>
      <c r="S33" s="89"/>
      <c r="T33" s="89"/>
    </row>
    <row r="34" spans="1:20" ht="16.8" customHeight="1">
      <c r="A34" s="92">
        <v>11</v>
      </c>
      <c r="B34" s="30"/>
      <c r="C34" s="34" t="s">
        <v>49</v>
      </c>
      <c r="D34" s="102" t="s">
        <v>50</v>
      </c>
      <c r="E34" s="103">
        <v>41248</v>
      </c>
      <c r="F34" s="34" t="s">
        <v>38</v>
      </c>
      <c r="G34" s="35" t="s">
        <v>42</v>
      </c>
      <c r="H34" s="99">
        <v>9</v>
      </c>
      <c r="I34" s="112">
        <v>11</v>
      </c>
      <c r="J34" s="113"/>
      <c r="K34" s="113"/>
      <c r="L34" s="113"/>
      <c r="M34" s="114"/>
      <c r="N34" s="76" t="s">
        <v>81</v>
      </c>
      <c r="O34" s="5"/>
      <c r="P34" s="4"/>
      <c r="Q34" s="4"/>
      <c r="R34" s="89"/>
      <c r="S34" s="89"/>
      <c r="T34" s="89"/>
    </row>
    <row r="35" spans="1:20" ht="16.8" customHeight="1">
      <c r="A35" s="104">
        <v>12</v>
      </c>
      <c r="B35" s="42"/>
      <c r="C35" s="46" t="s">
        <v>47</v>
      </c>
      <c r="D35" s="105" t="s">
        <v>48</v>
      </c>
      <c r="E35" s="106">
        <v>41246</v>
      </c>
      <c r="F35" s="46" t="s">
        <v>38</v>
      </c>
      <c r="G35" s="47" t="s">
        <v>42</v>
      </c>
      <c r="H35" s="107">
        <v>8.25</v>
      </c>
      <c r="I35" s="115">
        <v>12</v>
      </c>
      <c r="J35" s="48"/>
      <c r="K35" s="48"/>
      <c r="L35" s="48"/>
      <c r="M35" s="116"/>
      <c r="N35" s="79" t="s">
        <v>81</v>
      </c>
      <c r="O35" s="5"/>
      <c r="P35" s="4"/>
      <c r="Q35" s="4"/>
      <c r="R35" s="89"/>
      <c r="S35" s="89"/>
      <c r="T35" s="89"/>
    </row>
    <row r="36" spans="1:20" ht="10.050000000000001" customHeight="1" thickTop="1" thickBot="1">
      <c r="A36" s="108"/>
      <c r="B36" s="144"/>
      <c r="C36" s="145"/>
      <c r="D36" s="146"/>
      <c r="E36" s="147"/>
      <c r="F36" s="148"/>
      <c r="G36" s="147"/>
      <c r="H36" s="149"/>
      <c r="I36" s="150"/>
      <c r="J36" s="150"/>
      <c r="K36" s="150"/>
      <c r="L36" s="149"/>
      <c r="M36" s="150"/>
      <c r="N36" s="117"/>
      <c r="O36" s="5"/>
      <c r="P36" s="4"/>
      <c r="Q36" s="4"/>
      <c r="R36" s="89"/>
      <c r="S36" s="89"/>
      <c r="T36" s="89"/>
    </row>
    <row r="37" spans="1:20" ht="15" thickTop="1">
      <c r="A37" s="165" t="s">
        <v>82</v>
      </c>
      <c r="B37" s="166"/>
      <c r="C37" s="166"/>
      <c r="D37" s="166"/>
      <c r="E37" s="49"/>
      <c r="F37" s="49"/>
      <c r="G37" s="166" t="s">
        <v>83</v>
      </c>
      <c r="H37" s="166"/>
      <c r="I37" s="166"/>
      <c r="J37" s="166"/>
      <c r="K37" s="166"/>
      <c r="L37" s="166"/>
      <c r="M37" s="166"/>
      <c r="N37" s="167"/>
      <c r="O37" s="5"/>
      <c r="P37" s="4"/>
      <c r="Q37" s="4"/>
      <c r="R37" s="89"/>
      <c r="S37" s="89"/>
      <c r="T37" s="89"/>
    </row>
    <row r="38" spans="1:20" ht="14.4">
      <c r="A38" s="50" t="s">
        <v>84</v>
      </c>
      <c r="B38" s="51"/>
      <c r="C38" s="52"/>
      <c r="D38" s="53"/>
      <c r="E38" s="54"/>
      <c r="F38" s="54"/>
      <c r="G38" s="55" t="s">
        <v>85</v>
      </c>
      <c r="H38" s="109">
        <v>7</v>
      </c>
      <c r="I38" s="80"/>
      <c r="J38" s="81"/>
      <c r="K38" s="81"/>
      <c r="L38" s="82"/>
      <c r="M38" s="55" t="s">
        <v>86</v>
      </c>
      <c r="N38" s="83">
        <f>COUNTIF(F$22:F133,"ЗМС")</f>
        <v>0</v>
      </c>
      <c r="O38" s="5"/>
      <c r="P38" s="4"/>
      <c r="Q38" s="4"/>
      <c r="R38" s="89"/>
      <c r="S38" s="89"/>
      <c r="T38" s="89"/>
    </row>
    <row r="39" spans="1:20" ht="14.4">
      <c r="A39" s="50" t="s">
        <v>87</v>
      </c>
      <c r="B39" s="51"/>
      <c r="C39" s="57"/>
      <c r="D39" s="53"/>
      <c r="E39" s="120"/>
      <c r="F39" s="120"/>
      <c r="G39" s="55" t="s">
        <v>88</v>
      </c>
      <c r="H39" s="110">
        <v>12</v>
      </c>
      <c r="I39" s="84"/>
      <c r="J39" s="121"/>
      <c r="K39" s="121"/>
      <c r="L39" s="86"/>
      <c r="M39" s="55" t="s">
        <v>15</v>
      </c>
      <c r="N39" s="83">
        <f>COUNTIF(F$22:F133,"1 сп.р.")</f>
        <v>3</v>
      </c>
      <c r="O39" s="5"/>
      <c r="P39" s="4"/>
      <c r="Q39" s="4"/>
      <c r="R39" s="89"/>
      <c r="S39" s="89"/>
      <c r="T39" s="89"/>
    </row>
    <row r="40" spans="1:20" ht="14.4">
      <c r="A40" s="50" t="s">
        <v>89</v>
      </c>
      <c r="B40" s="51"/>
      <c r="C40" s="51"/>
      <c r="D40" s="53"/>
      <c r="E40" s="120"/>
      <c r="F40" s="120"/>
      <c r="G40" s="55" t="s">
        <v>90</v>
      </c>
      <c r="H40" s="110">
        <v>12</v>
      </c>
      <c r="I40" s="84"/>
      <c r="J40" s="121"/>
      <c r="K40" s="121"/>
      <c r="L40" s="86"/>
      <c r="M40" s="55" t="s">
        <v>38</v>
      </c>
      <c r="N40" s="83">
        <f>COUNTIF(F$22:F134,"2 сп.р.")</f>
        <v>3</v>
      </c>
      <c r="O40" s="5"/>
      <c r="P40" s="4"/>
      <c r="Q40" s="4"/>
      <c r="R40" s="89"/>
      <c r="S40" s="89"/>
      <c r="T40" s="89"/>
    </row>
    <row r="41" spans="1:20" ht="14.4">
      <c r="A41" s="50" t="s">
        <v>91</v>
      </c>
      <c r="B41" s="51"/>
      <c r="C41" s="51"/>
      <c r="D41" s="53"/>
      <c r="E41" s="120"/>
      <c r="F41" s="120"/>
      <c r="G41" s="55" t="s">
        <v>92</v>
      </c>
      <c r="H41" s="110">
        <v>12</v>
      </c>
      <c r="I41" s="84"/>
      <c r="J41" s="121"/>
      <c r="K41" s="121"/>
      <c r="L41" s="86"/>
      <c r="M41" s="55" t="s">
        <v>18</v>
      </c>
      <c r="N41" s="83">
        <f>COUNTIF(F$22:F135,"3 сп.р.")</f>
        <v>5</v>
      </c>
      <c r="O41" s="5"/>
      <c r="P41" s="4"/>
      <c r="Q41" s="4"/>
      <c r="R41" s="89"/>
      <c r="S41" s="89"/>
      <c r="T41" s="89"/>
    </row>
    <row r="42" spans="1:20" ht="14.4">
      <c r="A42" s="59"/>
      <c r="B42" s="51"/>
      <c r="C42" s="51"/>
      <c r="D42" s="53"/>
      <c r="E42" s="122"/>
      <c r="F42" s="122"/>
      <c r="G42" s="55" t="s">
        <v>93</v>
      </c>
      <c r="H42" s="110">
        <f>COUNTIF(A24:A34,"НФ")</f>
        <v>0</v>
      </c>
      <c r="I42" s="84"/>
      <c r="J42" s="121"/>
      <c r="K42" s="121"/>
      <c r="L42" s="86"/>
      <c r="M42" s="118" t="s">
        <v>27</v>
      </c>
      <c r="N42" s="83">
        <f>COUNTIF(F$22:F136,"1 сп.юн.р.")</f>
        <v>1</v>
      </c>
      <c r="O42" s="5"/>
      <c r="P42" s="4"/>
      <c r="Q42" s="4"/>
      <c r="R42" s="89"/>
      <c r="S42" s="89"/>
      <c r="T42" s="89"/>
    </row>
    <row r="43" spans="1:20" ht="14.4">
      <c r="A43" s="14"/>
      <c r="B43" s="119"/>
      <c r="C43" s="18"/>
      <c r="D43" s="53"/>
      <c r="E43" s="122"/>
      <c r="F43" s="122"/>
      <c r="G43" s="55" t="s">
        <v>94</v>
      </c>
      <c r="H43" s="110">
        <f>COUNTIF(A24:A34,"ДСКВ")</f>
        <v>0</v>
      </c>
      <c r="I43" s="84"/>
      <c r="J43" s="121"/>
      <c r="K43" s="121"/>
      <c r="L43" s="86"/>
      <c r="M43" s="118" t="s">
        <v>95</v>
      </c>
      <c r="N43" s="83">
        <f>COUNTIF(F$22:F137,"2 юн.сп.р.")</f>
        <v>0</v>
      </c>
    </row>
    <row r="44" spans="1:20" ht="15" thickBot="1">
      <c r="A44" s="123"/>
      <c r="B44" s="124"/>
      <c r="C44" s="124"/>
      <c r="D44" s="125"/>
      <c r="E44" s="126"/>
      <c r="F44" s="126"/>
      <c r="G44" s="127" t="s">
        <v>96</v>
      </c>
      <c r="H44" s="151">
        <v>0</v>
      </c>
      <c r="I44" s="129"/>
      <c r="J44" s="131"/>
      <c r="K44" s="131"/>
      <c r="L44" s="132"/>
      <c r="M44" s="133" t="s">
        <v>97</v>
      </c>
      <c r="N44" s="134">
        <f>COUNTIF(F$22:F138,"3 юн.сп.р.")</f>
        <v>0</v>
      </c>
    </row>
    <row r="45" spans="1:20" ht="10.050000000000001" customHeight="1" thickTop="1" thickBot="1">
      <c r="A45" s="135"/>
      <c r="B45" s="120"/>
      <c r="C45" s="120"/>
      <c r="D45" s="120"/>
      <c r="E45" s="120"/>
      <c r="F45" s="120"/>
      <c r="G45" s="122"/>
      <c r="H45" s="136"/>
      <c r="I45" s="136"/>
      <c r="J45" s="136"/>
      <c r="K45" s="136"/>
      <c r="L45" s="136"/>
      <c r="M45" s="137"/>
      <c r="N45" s="138"/>
    </row>
    <row r="46" spans="1:20" ht="16.2" thickTop="1">
      <c r="A46" s="139"/>
      <c r="B46" s="140"/>
      <c r="C46" s="140"/>
      <c r="D46" s="168" t="s">
        <v>98</v>
      </c>
      <c r="E46" s="168"/>
      <c r="F46" s="168"/>
      <c r="G46" s="168" t="s">
        <v>99</v>
      </c>
      <c r="H46" s="168"/>
      <c r="I46" s="168"/>
      <c r="J46" s="141"/>
      <c r="K46" s="141"/>
      <c r="L46" s="169"/>
      <c r="M46" s="169"/>
      <c r="N46" s="170"/>
    </row>
    <row r="47" spans="1:20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3"/>
    </row>
    <row r="48" spans="1:20">
      <c r="A48" s="60"/>
      <c r="B48" s="142"/>
      <c r="C48" s="142"/>
      <c r="D48" s="142"/>
      <c r="E48" s="142"/>
      <c r="F48" s="142"/>
      <c r="G48" s="142"/>
      <c r="H48" s="143"/>
      <c r="I48" s="142"/>
      <c r="J48" s="142"/>
      <c r="K48" s="142"/>
      <c r="L48" s="143"/>
      <c r="M48" s="142"/>
      <c r="N48" s="87"/>
    </row>
    <row r="49" spans="1:20">
      <c r="A49" s="60"/>
      <c r="B49" s="142"/>
      <c r="C49" s="142"/>
      <c r="D49" s="142"/>
      <c r="E49" s="142"/>
      <c r="F49" s="142"/>
      <c r="G49" s="142"/>
      <c r="H49" s="143"/>
      <c r="I49" s="142"/>
      <c r="J49" s="142"/>
      <c r="K49" s="142"/>
      <c r="L49" s="143"/>
      <c r="M49" s="142"/>
      <c r="N49" s="87"/>
    </row>
    <row r="50" spans="1:20">
      <c r="A50" s="60"/>
      <c r="B50" s="142"/>
      <c r="C50" s="142"/>
      <c r="D50" s="142"/>
      <c r="E50" s="142"/>
      <c r="F50" s="142"/>
      <c r="G50" s="142"/>
      <c r="H50" s="143"/>
      <c r="I50" s="142"/>
      <c r="J50" s="142"/>
      <c r="K50" s="142"/>
      <c r="L50" s="143"/>
      <c r="M50" s="142"/>
      <c r="N50" s="87"/>
    </row>
    <row r="51" spans="1:20">
      <c r="A51" s="60"/>
      <c r="B51" s="142"/>
      <c r="C51" s="142"/>
      <c r="D51" s="142"/>
      <c r="E51" s="142"/>
      <c r="F51" s="142"/>
      <c r="G51" s="142"/>
      <c r="H51" s="143"/>
      <c r="I51" s="142"/>
      <c r="J51" s="142"/>
      <c r="K51" s="142"/>
      <c r="L51" s="143"/>
      <c r="M51" s="142"/>
      <c r="N51" s="87"/>
    </row>
    <row r="52" spans="1:20" s="5" customFormat="1" ht="13.8" customHeight="1" thickBot="1">
      <c r="A52" s="61"/>
      <c r="B52" s="62"/>
      <c r="C52" s="62"/>
      <c r="D52" s="174" t="str">
        <f>H18</f>
        <v>АНДРИЯНОВ А.С. (ВК, г. МОСКВА)</v>
      </c>
      <c r="E52" s="174"/>
      <c r="F52" s="174"/>
      <c r="G52" s="174" t="str">
        <f>H19</f>
        <v>МАЛАХОВ Р.А. ( 1К, г. ИЖЕВСК)</v>
      </c>
      <c r="H52" s="174"/>
      <c r="I52" s="174"/>
      <c r="J52" s="63"/>
      <c r="K52" s="63"/>
      <c r="L52" s="175"/>
      <c r="M52" s="175"/>
      <c r="N52" s="176"/>
      <c r="R52" s="90"/>
      <c r="S52" s="90"/>
      <c r="T52" s="90"/>
    </row>
    <row r="53" spans="1:20" ht="14.4" thickTop="1"/>
  </sheetData>
  <sortState xmlns:xlrd2="http://schemas.microsoft.com/office/spreadsheetml/2017/richdata2" ref="A24:L31">
    <sortCondition descending="1" ref="L24:L31"/>
  </sortState>
  <mergeCells count="43">
    <mergeCell ref="A1:N1"/>
    <mergeCell ref="A2:N2"/>
    <mergeCell ref="A3:N3"/>
    <mergeCell ref="A4:N4"/>
    <mergeCell ref="A5:N5"/>
    <mergeCell ref="N22:N23"/>
    <mergeCell ref="E22:E23"/>
    <mergeCell ref="A6:N6"/>
    <mergeCell ref="A7:N7"/>
    <mergeCell ref="A8:N8"/>
    <mergeCell ref="A9:N9"/>
    <mergeCell ref="A10:N10"/>
    <mergeCell ref="A15:D15"/>
    <mergeCell ref="L15:N15"/>
    <mergeCell ref="A16:H16"/>
    <mergeCell ref="I16:N16"/>
    <mergeCell ref="A17:H17"/>
    <mergeCell ref="I17:N17"/>
    <mergeCell ref="A11:N11"/>
    <mergeCell ref="A12:N12"/>
    <mergeCell ref="A13:N13"/>
    <mergeCell ref="A14:D14"/>
    <mergeCell ref="L14:N14"/>
    <mergeCell ref="A47:E47"/>
    <mergeCell ref="F47:N47"/>
    <mergeCell ref="D52:F52"/>
    <mergeCell ref="G52:I52"/>
    <mergeCell ref="L52:N52"/>
    <mergeCell ref="A37:D37"/>
    <mergeCell ref="G37:N37"/>
    <mergeCell ref="D46:F46"/>
    <mergeCell ref="G46:I46"/>
    <mergeCell ref="L46:N46"/>
    <mergeCell ref="A22:A23"/>
    <mergeCell ref="F22:F23"/>
    <mergeCell ref="G22:G23"/>
    <mergeCell ref="L22:L23"/>
    <mergeCell ref="M22:M23"/>
    <mergeCell ref="H22:I23"/>
    <mergeCell ref="J22:K22"/>
    <mergeCell ref="B22:B23"/>
    <mergeCell ref="C22:C23"/>
    <mergeCell ref="D22:D23"/>
  </mergeCells>
  <printOptions horizontalCentered="1"/>
  <pageMargins left="0.196527777777778" right="0.196527777777778" top="0.59027777777777801" bottom="0.59027777777777801" header="0.156944444444444" footer="0.118055555555556"/>
  <pageSetup paperSize="9" scale="52" orientation="portrait" r:id="rId1"/>
  <headerFooter alignWithMargins="0">
    <oddHeader>&amp;L&amp;"Calibri"&amp;UРЕЗУЛЬТАТЫ НА САЙТЕ WWW.FVSR
&amp;R&amp;"Calibri"&amp;UФЕДЕРАЦИЯ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U44"/>
  <sheetViews>
    <sheetView tabSelected="1" view="pageBreakPreview" topLeftCell="A13" zoomScale="60" zoomScaleNormal="75" workbookViewId="0">
      <selection activeCell="A7" sqref="A7:N11"/>
    </sheetView>
  </sheetViews>
  <sheetFormatPr defaultColWidth="9.109375" defaultRowHeight="13.8"/>
  <cols>
    <col min="1" max="1" width="7" style="3" customWidth="1"/>
    <col min="2" max="2" width="7.77734375" style="6" customWidth="1"/>
    <col min="3" max="3" width="16.33203125" style="6" customWidth="1"/>
    <col min="4" max="4" width="38.5546875" style="3" customWidth="1"/>
    <col min="5" max="5" width="11.77734375" style="3" customWidth="1"/>
    <col min="6" max="6" width="8.77734375" style="3" customWidth="1"/>
    <col min="7" max="7" width="27" style="3" customWidth="1"/>
    <col min="8" max="8" width="5" style="7" hidden="1" customWidth="1"/>
    <col min="9" max="9" width="5.109375" style="3" hidden="1" customWidth="1"/>
    <col min="10" max="11" width="9.88671875" style="3" customWidth="1"/>
    <col min="12" max="12" width="10.109375" style="7" customWidth="1"/>
    <col min="13" max="13" width="12.109375" style="3" customWidth="1"/>
    <col min="14" max="14" width="14.21875" style="3" customWidth="1"/>
    <col min="15" max="15" width="9.109375" style="3"/>
    <col min="16" max="16" width="9.109375" style="3" customWidth="1"/>
    <col min="17" max="18" width="9.109375" style="3"/>
    <col min="19" max="21" width="9.109375" style="7"/>
    <col min="22" max="16384" width="9.109375" style="3"/>
  </cols>
  <sheetData>
    <row r="1" spans="1:21" s="1" customFormat="1" ht="19.9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64"/>
    </row>
    <row r="2" spans="1:21" s="1" customFormat="1" ht="19.95" customHeight="1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64"/>
    </row>
    <row r="3" spans="1:21" s="1" customFormat="1" ht="19.95" customHeight="1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64"/>
    </row>
    <row r="4" spans="1:21" s="1" customFormat="1" ht="19.95" customHeight="1">
      <c r="A4" s="203" t="s">
        <v>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64"/>
    </row>
    <row r="5" spans="1:21" ht="18.45" customHeight="1">
      <c r="A5" s="204" t="s">
        <v>4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21" ht="16.95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Q6" s="1"/>
    </row>
    <row r="7" spans="1:21" s="2" customFormat="1" ht="20.55" customHeight="1">
      <c r="A7" s="200" t="s">
        <v>54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S7" s="88"/>
      <c r="T7" s="88"/>
      <c r="U7" s="88"/>
    </row>
    <row r="8" spans="1:21" s="2" customFormat="1" ht="3.6" customHeight="1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S8" s="88"/>
      <c r="T8" s="88"/>
      <c r="U8" s="88"/>
    </row>
    <row r="9" spans="1:21" s="2" customFormat="1" ht="22.95" customHeight="1">
      <c r="A9" s="202" t="s">
        <v>101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S9" s="88"/>
      <c r="T9" s="88"/>
      <c r="U9" s="88"/>
    </row>
    <row r="10" spans="1:21" ht="19.95" customHeight="1">
      <c r="A10" s="178" t="s">
        <v>55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</row>
    <row r="11" spans="1:21" ht="15" customHeight="1">
      <c r="A11" s="177" t="s">
        <v>102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</row>
    <row r="12" spans="1:21" ht="15.6" customHeight="1">
      <c r="A12" s="178" t="s">
        <v>100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21" ht="7.5" customHeight="1" thickBo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</row>
    <row r="14" spans="1:21" ht="14.4">
      <c r="A14" s="180" t="s">
        <v>5</v>
      </c>
      <c r="B14" s="181"/>
      <c r="C14" s="181"/>
      <c r="D14" s="181"/>
      <c r="E14" s="9"/>
      <c r="F14" s="9"/>
      <c r="G14" s="8" t="s">
        <v>57</v>
      </c>
      <c r="H14" s="10"/>
      <c r="I14" s="9"/>
      <c r="J14" s="9"/>
      <c r="K14" s="9"/>
      <c r="L14" s="182" t="s">
        <v>58</v>
      </c>
      <c r="M14" s="182"/>
      <c r="N14" s="183"/>
    </row>
    <row r="15" spans="1:21" ht="14.4">
      <c r="A15" s="184" t="s">
        <v>59</v>
      </c>
      <c r="B15" s="185"/>
      <c r="C15" s="185"/>
      <c r="D15" s="185"/>
      <c r="E15" s="11"/>
      <c r="F15" s="11"/>
      <c r="G15" s="12" t="s">
        <v>60</v>
      </c>
      <c r="H15" s="13"/>
      <c r="I15" s="11"/>
      <c r="J15" s="11"/>
      <c r="K15" s="11"/>
      <c r="L15" s="186" t="s">
        <v>61</v>
      </c>
      <c r="M15" s="186"/>
      <c r="N15" s="187"/>
    </row>
    <row r="16" spans="1:21">
      <c r="A16" s="188" t="s">
        <v>62</v>
      </c>
      <c r="B16" s="189"/>
      <c r="C16" s="189"/>
      <c r="D16" s="189"/>
      <c r="E16" s="189"/>
      <c r="F16" s="189"/>
      <c r="G16" s="189"/>
      <c r="H16" s="189"/>
      <c r="I16" s="189" t="s">
        <v>63</v>
      </c>
      <c r="J16" s="189"/>
      <c r="K16" s="189"/>
      <c r="L16" s="189"/>
      <c r="M16" s="189"/>
      <c r="N16" s="190"/>
    </row>
    <row r="17" spans="1:21">
      <c r="A17" s="191" t="s">
        <v>64</v>
      </c>
      <c r="B17" s="192"/>
      <c r="C17" s="192"/>
      <c r="D17" s="192"/>
      <c r="E17" s="192"/>
      <c r="F17" s="192"/>
      <c r="G17" s="192"/>
      <c r="H17" s="193"/>
      <c r="I17" s="194" t="s">
        <v>65</v>
      </c>
      <c r="J17" s="195"/>
      <c r="K17" s="195"/>
      <c r="L17" s="195"/>
      <c r="M17" s="195"/>
      <c r="N17" s="196"/>
    </row>
    <row r="18" spans="1:21">
      <c r="A18" s="14" t="s">
        <v>66</v>
      </c>
      <c r="B18" s="15"/>
      <c r="C18" s="15"/>
      <c r="D18" s="15"/>
      <c r="E18" s="15"/>
      <c r="F18" s="15"/>
      <c r="G18" s="16" t="s">
        <v>67</v>
      </c>
      <c r="H18" s="16" t="s">
        <v>67</v>
      </c>
      <c r="I18" s="205" t="s">
        <v>68</v>
      </c>
      <c r="J18" s="206"/>
      <c r="K18" s="206"/>
      <c r="L18" s="206"/>
      <c r="M18" s="206"/>
      <c r="N18" s="207"/>
    </row>
    <row r="19" spans="1:21">
      <c r="A19" s="17" t="s">
        <v>69</v>
      </c>
      <c r="B19" s="18"/>
      <c r="C19" s="18"/>
      <c r="D19" s="19"/>
      <c r="E19" s="20"/>
      <c r="F19" s="20"/>
      <c r="G19" s="16" t="s">
        <v>70</v>
      </c>
      <c r="H19" s="16" t="s">
        <v>70</v>
      </c>
      <c r="I19" s="205" t="s">
        <v>71</v>
      </c>
      <c r="J19" s="206"/>
      <c r="K19" s="206"/>
      <c r="L19" s="206"/>
      <c r="M19" s="206"/>
      <c r="N19" s="207"/>
    </row>
    <row r="20" spans="1:21" ht="14.4">
      <c r="A20" s="21"/>
      <c r="B20" s="22"/>
      <c r="C20" s="22"/>
      <c r="D20" s="23"/>
      <c r="E20" s="23"/>
      <c r="F20" s="23"/>
      <c r="G20" s="24"/>
      <c r="H20" s="25"/>
      <c r="I20" s="67"/>
      <c r="J20" s="67"/>
      <c r="K20" s="67"/>
      <c r="L20" s="68"/>
      <c r="M20" s="69"/>
      <c r="N20" s="70"/>
    </row>
    <row r="21" spans="1:21" ht="10.050000000000001" customHeight="1">
      <c r="A21" s="91"/>
      <c r="B21" s="27"/>
      <c r="C21" s="27"/>
      <c r="D21" s="26"/>
      <c r="E21" s="26"/>
      <c r="F21" s="26"/>
      <c r="G21" s="26"/>
      <c r="H21" s="28"/>
      <c r="I21" s="26"/>
      <c r="J21" s="26"/>
      <c r="K21" s="26"/>
      <c r="L21" s="28"/>
      <c r="M21" s="26"/>
      <c r="N21" s="111"/>
    </row>
    <row r="22" spans="1:21" s="4" customFormat="1" ht="20.25" customHeight="1">
      <c r="A22" s="152" t="s">
        <v>72</v>
      </c>
      <c r="B22" s="154" t="s">
        <v>6</v>
      </c>
      <c r="C22" s="154" t="s">
        <v>7</v>
      </c>
      <c r="D22" s="154" t="s">
        <v>8</v>
      </c>
      <c r="E22" s="154" t="s">
        <v>9</v>
      </c>
      <c r="F22" s="154" t="s">
        <v>10</v>
      </c>
      <c r="G22" s="154" t="s">
        <v>11</v>
      </c>
      <c r="H22" s="160" t="s">
        <v>73</v>
      </c>
      <c r="I22" s="161"/>
      <c r="J22" s="164" t="s">
        <v>74</v>
      </c>
      <c r="K22" s="164"/>
      <c r="L22" s="156" t="s">
        <v>75</v>
      </c>
      <c r="M22" s="158" t="s">
        <v>76</v>
      </c>
      <c r="N22" s="197" t="s">
        <v>77</v>
      </c>
      <c r="P22" s="5"/>
      <c r="S22" s="89"/>
      <c r="T22" s="89"/>
      <c r="U22" s="89"/>
    </row>
    <row r="23" spans="1:21" s="4" customFormat="1" ht="17.25" customHeight="1">
      <c r="A23" s="153"/>
      <c r="B23" s="155"/>
      <c r="C23" s="155"/>
      <c r="D23" s="155"/>
      <c r="E23" s="155"/>
      <c r="F23" s="155"/>
      <c r="G23" s="155"/>
      <c r="H23" s="162"/>
      <c r="I23" s="163"/>
      <c r="J23" s="71" t="s">
        <v>78</v>
      </c>
      <c r="K23" s="71" t="s">
        <v>79</v>
      </c>
      <c r="L23" s="157"/>
      <c r="M23" s="159"/>
      <c r="N23" s="198"/>
      <c r="P23" s="5"/>
      <c r="S23" s="89"/>
      <c r="T23" s="89"/>
      <c r="U23" s="89"/>
    </row>
    <row r="24" spans="1:21" ht="16.8" customHeight="1">
      <c r="A24" s="29">
        <v>1</v>
      </c>
      <c r="B24" s="30"/>
      <c r="C24" s="31" t="s">
        <v>45</v>
      </c>
      <c r="D24" s="32" t="s">
        <v>46</v>
      </c>
      <c r="E24" s="33">
        <v>41092</v>
      </c>
      <c r="F24" s="34" t="s">
        <v>38</v>
      </c>
      <c r="G24" s="35" t="s">
        <v>42</v>
      </c>
      <c r="H24" s="36"/>
      <c r="I24" s="72"/>
      <c r="J24" s="73">
        <v>14</v>
      </c>
      <c r="K24" s="74">
        <v>15</v>
      </c>
      <c r="L24" s="36">
        <v>15</v>
      </c>
      <c r="M24" s="75"/>
      <c r="N24" s="76" t="s">
        <v>80</v>
      </c>
      <c r="P24" s="5"/>
      <c r="Q24" s="4"/>
      <c r="R24" s="4"/>
      <c r="S24" s="89"/>
      <c r="T24" s="89"/>
      <c r="U24" s="89"/>
    </row>
    <row r="25" spans="1:21" ht="16.8" customHeight="1">
      <c r="A25" s="29">
        <v>2</v>
      </c>
      <c r="B25" s="30"/>
      <c r="C25" s="37" t="s">
        <v>21</v>
      </c>
      <c r="D25" s="32" t="s">
        <v>22</v>
      </c>
      <c r="E25" s="38">
        <v>40727</v>
      </c>
      <c r="F25" s="39" t="s">
        <v>18</v>
      </c>
      <c r="G25" s="40" t="s">
        <v>12</v>
      </c>
      <c r="H25" s="36"/>
      <c r="I25" s="72"/>
      <c r="J25" s="74">
        <v>12</v>
      </c>
      <c r="K25" s="74">
        <v>8</v>
      </c>
      <c r="L25" s="36">
        <v>12</v>
      </c>
      <c r="M25" s="75"/>
      <c r="N25" s="76" t="s">
        <v>80</v>
      </c>
      <c r="P25" s="5"/>
      <c r="Q25" s="4"/>
      <c r="R25" s="4"/>
      <c r="S25" s="89"/>
      <c r="T25" s="89"/>
      <c r="U25" s="89"/>
    </row>
    <row r="26" spans="1:21" ht="16.8" customHeight="1" thickBot="1">
      <c r="A26" s="41">
        <v>3</v>
      </c>
      <c r="B26" s="42"/>
      <c r="C26" s="43" t="s">
        <v>43</v>
      </c>
      <c r="D26" s="44" t="s">
        <v>44</v>
      </c>
      <c r="E26" s="45">
        <v>40638</v>
      </c>
      <c r="F26" s="46" t="s">
        <v>38</v>
      </c>
      <c r="G26" s="47" t="s">
        <v>42</v>
      </c>
      <c r="H26" s="48"/>
      <c r="I26" s="77"/>
      <c r="J26" s="48">
        <v>10</v>
      </c>
      <c r="K26" s="48">
        <v>10</v>
      </c>
      <c r="L26" s="48">
        <v>10</v>
      </c>
      <c r="M26" s="78"/>
      <c r="N26" s="79" t="s">
        <v>80</v>
      </c>
      <c r="P26" s="5"/>
      <c r="Q26" s="4"/>
      <c r="R26" s="4"/>
      <c r="S26" s="89"/>
      <c r="T26" s="89"/>
      <c r="U26" s="89"/>
    </row>
    <row r="27" spans="1:21" ht="10.050000000000001" customHeight="1" thickTop="1" thickBot="1">
      <c r="A27" s="108"/>
      <c r="B27" s="144"/>
      <c r="C27" s="145"/>
      <c r="D27" s="146"/>
      <c r="E27" s="147"/>
      <c r="F27" s="148"/>
      <c r="G27" s="147"/>
      <c r="H27" s="149"/>
      <c r="I27" s="150"/>
      <c r="J27" s="150"/>
      <c r="K27" s="150"/>
      <c r="L27" s="149"/>
      <c r="M27" s="150"/>
      <c r="N27" s="117"/>
      <c r="P27" s="5"/>
      <c r="Q27" s="4"/>
      <c r="R27" s="4"/>
      <c r="S27" s="89"/>
      <c r="T27" s="89"/>
      <c r="U27" s="89"/>
    </row>
    <row r="28" spans="1:21" ht="15" thickTop="1">
      <c r="A28" s="165" t="s">
        <v>82</v>
      </c>
      <c r="B28" s="166"/>
      <c r="C28" s="166"/>
      <c r="D28" s="166"/>
      <c r="E28" s="49"/>
      <c r="F28" s="49"/>
      <c r="G28" s="166" t="s">
        <v>83</v>
      </c>
      <c r="H28" s="166"/>
      <c r="I28" s="166"/>
      <c r="J28" s="166"/>
      <c r="K28" s="166"/>
      <c r="L28" s="166"/>
      <c r="M28" s="166"/>
      <c r="N28" s="167"/>
      <c r="P28" s="5"/>
      <c r="Q28" s="4"/>
      <c r="R28" s="4"/>
      <c r="S28" s="89"/>
      <c r="T28" s="89"/>
      <c r="U28" s="89"/>
    </row>
    <row r="29" spans="1:21" ht="14.4">
      <c r="A29" s="50" t="s">
        <v>84</v>
      </c>
      <c r="B29" s="51"/>
      <c r="C29" s="52"/>
      <c r="D29" s="53"/>
      <c r="E29" s="54"/>
      <c r="F29" s="54"/>
      <c r="G29" s="55" t="s">
        <v>85</v>
      </c>
      <c r="H29" s="56">
        <v>11</v>
      </c>
      <c r="I29" s="80"/>
      <c r="J29" s="16">
        <v>2</v>
      </c>
      <c r="K29" s="81"/>
      <c r="L29" s="82"/>
      <c r="M29" s="55" t="s">
        <v>86</v>
      </c>
      <c r="N29" s="83">
        <f>COUNTIF(F$22:F124,"ЗМС")</f>
        <v>0</v>
      </c>
      <c r="P29" s="5"/>
      <c r="Q29" s="4"/>
      <c r="R29" s="4"/>
      <c r="S29" s="89"/>
      <c r="T29" s="89"/>
      <c r="U29" s="89"/>
    </row>
    <row r="30" spans="1:21" ht="14.4">
      <c r="A30" s="50" t="s">
        <v>87</v>
      </c>
      <c r="B30" s="51"/>
      <c r="C30" s="57"/>
      <c r="D30" s="53"/>
      <c r="E30" s="120"/>
      <c r="F30" s="120"/>
      <c r="G30" s="55" t="s">
        <v>88</v>
      </c>
      <c r="H30" s="58">
        <v>25</v>
      </c>
      <c r="I30" s="84"/>
      <c r="J30" s="85">
        <v>3</v>
      </c>
      <c r="K30" s="121"/>
      <c r="L30" s="86"/>
      <c r="M30" s="55" t="s">
        <v>15</v>
      </c>
      <c r="N30" s="83">
        <f>COUNTIF(F$22:F124,"1 сп.р.")</f>
        <v>0</v>
      </c>
      <c r="P30" s="5"/>
      <c r="Q30" s="4"/>
      <c r="R30" s="4"/>
      <c r="S30" s="89"/>
      <c r="T30" s="89"/>
      <c r="U30" s="89"/>
    </row>
    <row r="31" spans="1:21" ht="14.4">
      <c r="A31" s="50" t="s">
        <v>89</v>
      </c>
      <c r="B31" s="51"/>
      <c r="C31" s="51"/>
      <c r="D31" s="53"/>
      <c r="E31" s="120"/>
      <c r="F31" s="120"/>
      <c r="G31" s="55" t="s">
        <v>90</v>
      </c>
      <c r="H31" s="58">
        <v>23</v>
      </c>
      <c r="I31" s="84"/>
      <c r="J31" s="85">
        <v>3</v>
      </c>
      <c r="K31" s="121"/>
      <c r="L31" s="86"/>
      <c r="M31" s="55" t="s">
        <v>38</v>
      </c>
      <c r="N31" s="83">
        <f>COUNTIF(F$22:F125,"2 сп.р.")</f>
        <v>2</v>
      </c>
      <c r="P31" s="5"/>
      <c r="Q31" s="4"/>
      <c r="R31" s="4"/>
      <c r="S31" s="89"/>
      <c r="T31" s="89"/>
      <c r="U31" s="89"/>
    </row>
    <row r="32" spans="1:21" ht="14.4">
      <c r="A32" s="50" t="s">
        <v>91</v>
      </c>
      <c r="B32" s="51"/>
      <c r="C32" s="51"/>
      <c r="D32" s="53"/>
      <c r="E32" s="120"/>
      <c r="F32" s="120"/>
      <c r="G32" s="55" t="s">
        <v>92</v>
      </c>
      <c r="H32" s="58">
        <v>23</v>
      </c>
      <c r="I32" s="84"/>
      <c r="J32" s="85">
        <v>3</v>
      </c>
      <c r="K32" s="121"/>
      <c r="L32" s="86"/>
      <c r="M32" s="55" t="s">
        <v>18</v>
      </c>
      <c r="N32" s="83">
        <f>COUNTIF(F$22:F126,"3 сп.р.")</f>
        <v>1</v>
      </c>
      <c r="P32" s="5"/>
      <c r="Q32" s="4"/>
      <c r="R32" s="4"/>
      <c r="S32" s="89"/>
      <c r="T32" s="89"/>
      <c r="U32" s="89"/>
    </row>
    <row r="33" spans="1:21" ht="14.4">
      <c r="A33" s="59"/>
      <c r="B33" s="51"/>
      <c r="C33" s="51"/>
      <c r="D33" s="53"/>
      <c r="E33" s="122"/>
      <c r="F33" s="122"/>
      <c r="G33" s="55" t="s">
        <v>93</v>
      </c>
      <c r="H33" s="58">
        <f>COUNTIF(A24:A26,"НФ")</f>
        <v>0</v>
      </c>
      <c r="I33" s="84"/>
      <c r="J33" s="85">
        <v>0</v>
      </c>
      <c r="K33" s="121"/>
      <c r="L33" s="86"/>
      <c r="M33" s="65" t="s">
        <v>27</v>
      </c>
      <c r="N33" s="83">
        <f>COUNTIF(F$22:F127,"1 юн.сп.р.")</f>
        <v>0</v>
      </c>
      <c r="P33" s="5"/>
      <c r="Q33" s="4"/>
      <c r="R33" s="4"/>
      <c r="S33" s="89"/>
      <c r="T33" s="89"/>
      <c r="U33" s="89"/>
    </row>
    <row r="34" spans="1:21" ht="14.4">
      <c r="A34" s="14"/>
      <c r="B34" s="20"/>
      <c r="C34" s="18"/>
      <c r="D34" s="53"/>
      <c r="E34" s="122"/>
      <c r="F34" s="122"/>
      <c r="G34" s="55" t="s">
        <v>94</v>
      </c>
      <c r="H34" s="58">
        <f>COUNTIF(A24:A26,"ДСКВ")</f>
        <v>0</v>
      </c>
      <c r="I34" s="84"/>
      <c r="J34" s="85">
        <v>0</v>
      </c>
      <c r="K34" s="121"/>
      <c r="L34" s="86"/>
      <c r="M34" s="65" t="s">
        <v>95</v>
      </c>
      <c r="N34" s="83">
        <f>COUNTIF(F$22:F128,"2 юн.сп.р.")</f>
        <v>0</v>
      </c>
    </row>
    <row r="35" spans="1:21" ht="15" thickBot="1">
      <c r="A35" s="123"/>
      <c r="B35" s="124"/>
      <c r="C35" s="124"/>
      <c r="D35" s="125"/>
      <c r="E35" s="126"/>
      <c r="F35" s="126"/>
      <c r="G35" s="127" t="s">
        <v>96</v>
      </c>
      <c r="H35" s="128">
        <v>2</v>
      </c>
      <c r="I35" s="129"/>
      <c r="J35" s="130">
        <v>0</v>
      </c>
      <c r="K35" s="131"/>
      <c r="L35" s="132"/>
      <c r="M35" s="133" t="s">
        <v>97</v>
      </c>
      <c r="N35" s="134">
        <f>COUNTIF(F$22:F129,"3 юн.сп.р.")</f>
        <v>0</v>
      </c>
    </row>
    <row r="36" spans="1:21" ht="10.050000000000001" customHeight="1" thickTop="1" thickBot="1">
      <c r="A36" s="135"/>
      <c r="B36" s="120"/>
      <c r="C36" s="120"/>
      <c r="D36" s="120"/>
      <c r="E36" s="120"/>
      <c r="F36" s="120"/>
      <c r="G36" s="122"/>
      <c r="H36" s="136"/>
      <c r="I36" s="136"/>
      <c r="J36" s="136"/>
      <c r="K36" s="136"/>
      <c r="L36" s="136"/>
      <c r="M36" s="137"/>
      <c r="N36" s="138"/>
    </row>
    <row r="37" spans="1:21" ht="16.2" thickTop="1">
      <c r="A37" s="139"/>
      <c r="B37" s="140"/>
      <c r="C37" s="140"/>
      <c r="D37" s="168" t="s">
        <v>98</v>
      </c>
      <c r="E37" s="168"/>
      <c r="F37" s="168"/>
      <c r="G37" s="168" t="s">
        <v>99</v>
      </c>
      <c r="H37" s="168"/>
      <c r="I37" s="168"/>
      <c r="J37" s="141"/>
      <c r="K37" s="141"/>
      <c r="L37" s="169"/>
      <c r="M37" s="169"/>
      <c r="N37" s="170"/>
    </row>
    <row r="38" spans="1:21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3"/>
    </row>
    <row r="39" spans="1:21">
      <c r="A39" s="60"/>
      <c r="B39" s="142"/>
      <c r="C39" s="142"/>
      <c r="D39" s="142"/>
      <c r="E39" s="142"/>
      <c r="F39" s="142"/>
      <c r="G39" s="142"/>
      <c r="H39" s="143"/>
      <c r="I39" s="142"/>
      <c r="J39" s="142"/>
      <c r="K39" s="142"/>
      <c r="L39" s="143"/>
      <c r="M39" s="142"/>
      <c r="N39" s="87"/>
    </row>
    <row r="40" spans="1:21">
      <c r="A40" s="60"/>
      <c r="B40" s="142"/>
      <c r="C40" s="142"/>
      <c r="D40" s="142"/>
      <c r="E40" s="142"/>
      <c r="F40" s="142"/>
      <c r="G40" s="142"/>
      <c r="H40" s="143"/>
      <c r="I40" s="142"/>
      <c r="J40" s="142"/>
      <c r="K40" s="142"/>
      <c r="L40" s="143"/>
      <c r="M40" s="142"/>
      <c r="N40" s="87"/>
    </row>
    <row r="41" spans="1:21">
      <c r="A41" s="60"/>
      <c r="B41" s="142"/>
      <c r="C41" s="142"/>
      <c r="D41" s="142"/>
      <c r="E41" s="142"/>
      <c r="F41" s="142"/>
      <c r="G41" s="142"/>
      <c r="H41" s="143"/>
      <c r="I41" s="142"/>
      <c r="J41" s="142"/>
      <c r="K41" s="142"/>
      <c r="L41" s="143"/>
      <c r="M41" s="142"/>
      <c r="N41" s="87"/>
    </row>
    <row r="42" spans="1:21">
      <c r="A42" s="60"/>
      <c r="B42" s="142"/>
      <c r="C42" s="142"/>
      <c r="D42" s="142"/>
      <c r="E42" s="142"/>
      <c r="F42" s="142"/>
      <c r="G42" s="142"/>
      <c r="H42" s="143"/>
      <c r="I42" s="142"/>
      <c r="J42" s="142"/>
      <c r="K42" s="142"/>
      <c r="L42" s="143"/>
      <c r="M42" s="142"/>
      <c r="N42" s="87"/>
    </row>
    <row r="43" spans="1:21" s="5" customFormat="1" ht="13.8" customHeight="1" thickBot="1">
      <c r="A43" s="61"/>
      <c r="B43" s="62"/>
      <c r="C43" s="62"/>
      <c r="D43" s="174" t="str">
        <f>H18</f>
        <v>АНДРИЯНОВ А.С. (ВК, г. МОСКВА)</v>
      </c>
      <c r="E43" s="174"/>
      <c r="F43" s="174"/>
      <c r="G43" s="174" t="str">
        <f>H19</f>
        <v>МАЛАХОВ Р.А. ( 1К, г. ИЖЕВСК)</v>
      </c>
      <c r="H43" s="174"/>
      <c r="I43" s="174"/>
      <c r="J43" s="174"/>
      <c r="K43" s="174"/>
      <c r="L43" s="175"/>
      <c r="M43" s="175"/>
      <c r="N43" s="176"/>
      <c r="S43" s="90"/>
      <c r="T43" s="90"/>
      <c r="U43" s="90"/>
    </row>
    <row r="44" spans="1:21" ht="14.4" thickTop="1"/>
  </sheetData>
  <sortState xmlns:xlrd2="http://schemas.microsoft.com/office/spreadsheetml/2017/richdata2" ref="A24:U26">
    <sortCondition descending="1" ref="L24:L26"/>
  </sortState>
  <mergeCells count="45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D14"/>
    <mergeCell ref="L14:N14"/>
    <mergeCell ref="A15:D15"/>
    <mergeCell ref="L15:N15"/>
    <mergeCell ref="A16:H16"/>
    <mergeCell ref="I16:N16"/>
    <mergeCell ref="A17:H17"/>
    <mergeCell ref="I17:N17"/>
    <mergeCell ref="L37:N37"/>
    <mergeCell ref="A38:E38"/>
    <mergeCell ref="F38:N38"/>
    <mergeCell ref="I18:N18"/>
    <mergeCell ref="I19:N19"/>
    <mergeCell ref="J22:K22"/>
    <mergeCell ref="A28:D28"/>
    <mergeCell ref="G28:N28"/>
    <mergeCell ref="D43:F43"/>
    <mergeCell ref="G43:K43"/>
    <mergeCell ref="L43:N43"/>
    <mergeCell ref="A22:A23"/>
    <mergeCell ref="B22:B23"/>
    <mergeCell ref="C22:C23"/>
    <mergeCell ref="D22:D23"/>
    <mergeCell ref="E22:E23"/>
    <mergeCell ref="F22:F23"/>
    <mergeCell ref="G22:G23"/>
    <mergeCell ref="L22:L23"/>
    <mergeCell ref="M22:M23"/>
    <mergeCell ref="N22:N23"/>
    <mergeCell ref="H22:I23"/>
    <mergeCell ref="D37:F37"/>
    <mergeCell ref="G37:I37"/>
  </mergeCells>
  <printOptions horizontalCentered="1"/>
  <pageMargins left="0.196527777777778" right="0.196527777777778" top="0.59027777777777801" bottom="0.59027777777777801" header="0.156944444444444" footer="0.118055555555556"/>
  <pageSetup paperSize="9" scale="59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 Юноши 13-14 -оф.протокол</vt:lpstr>
      <vt:lpstr>ПР Девушки 13-14 -оф.протокол</vt:lpstr>
      <vt:lpstr>'ПР Девушки 13-14 -оф.протокол'!Заголовки_для_печати</vt:lpstr>
      <vt:lpstr>'ПР Юноши 13-14 -оф.протокол'!Заголовки_для_печати</vt:lpstr>
      <vt:lpstr>'ПР Девушки 13-14 -оф.протокол'!Область_печати</vt:lpstr>
      <vt:lpstr>'ПР Юноши 13-14 -оф.протокол'!Область_печати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Андрей Андриянов</cp:lastModifiedBy>
  <dcterms:created xsi:type="dcterms:W3CDTF">2025-03-24T13:06:00Z</dcterms:created>
  <dcterms:modified xsi:type="dcterms:W3CDTF">2025-08-05T08:09:52Z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9CB3F7E6D4354A609B30CB7E09221AF6_13</vt:lpwstr>
  </property>
  <property fmtid="{D5CDD505-2E9C-101B-9397-08002B2CF9AE}" pid="3" name="KSOProductBuildVer">
    <vt:lpwstr>1049-12.2.0.21931</vt:lpwstr>
  </property>
</Properties>
</file>