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EA302024-35BB-499D-869A-36723B9B30F5}" xr6:coauthVersionLast="47" xr6:coauthVersionMax="47" xr10:uidLastSave="{00000000-0000-0000-0000-000000000000}"/>
  <bookViews>
    <workbookView xWindow="-108" yWindow="-108" windowWidth="23256" windowHeight="12456" tabRatio="789" activeTab="1" xr2:uid="{00000000-000D-0000-FFFF-FFFF00000000}"/>
  </bookViews>
  <sheets>
    <sheet name="парная гонка" sheetId="102" r:id="rId1"/>
    <sheet name="командная гонка" sheetId="104" r:id="rId2"/>
  </sheets>
  <definedNames>
    <definedName name="_xlnm.Print_Titles" localSheetId="0">'парная гонка'!$21:$22</definedName>
    <definedName name="_xlnm.Print_Area" localSheetId="0">'парная гонка'!$A$1:$L$84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2" i="104" l="1"/>
  <c r="A61" i="104"/>
  <c r="A60" i="104"/>
  <c r="A58" i="104"/>
  <c r="A57" i="104"/>
  <c r="A56" i="104"/>
  <c r="A54" i="104"/>
  <c r="A53" i="104"/>
  <c r="A52" i="104"/>
  <c r="A50" i="104"/>
  <c r="A49" i="104"/>
  <c r="A48" i="104"/>
  <c r="A46" i="104"/>
  <c r="A45" i="104"/>
  <c r="A44" i="104"/>
  <c r="A42" i="104"/>
  <c r="A41" i="104"/>
  <c r="A40" i="104"/>
  <c r="A38" i="104"/>
  <c r="A37" i="104"/>
  <c r="A36" i="104"/>
  <c r="A34" i="104"/>
  <c r="A33" i="104"/>
  <c r="A32" i="104"/>
  <c r="A30" i="104"/>
  <c r="A29" i="104"/>
  <c r="A28" i="104"/>
  <c r="A26" i="104"/>
  <c r="A25" i="104"/>
  <c r="A24" i="104"/>
  <c r="A66" i="102"/>
  <c r="A64" i="102"/>
  <c r="A62" i="102"/>
  <c r="A60" i="102"/>
  <c r="A58" i="102"/>
  <c r="A56" i="102"/>
  <c r="A54" i="102"/>
  <c r="A52" i="102"/>
  <c r="A50" i="102"/>
  <c r="A48" i="102"/>
  <c r="A46" i="102"/>
  <c r="A44" i="102"/>
  <c r="A42" i="102"/>
  <c r="A40" i="102"/>
  <c r="A38" i="102"/>
  <c r="K62" i="104"/>
  <c r="J62" i="104"/>
  <c r="I62" i="104"/>
  <c r="H62" i="104"/>
  <c r="K61" i="104"/>
  <c r="J61" i="104"/>
  <c r="I61" i="104"/>
  <c r="H61" i="104"/>
  <c r="K60" i="104"/>
  <c r="J60" i="104"/>
  <c r="I60" i="104"/>
  <c r="H60" i="104"/>
  <c r="K58" i="104"/>
  <c r="J58" i="104"/>
  <c r="I58" i="104"/>
  <c r="H58" i="104"/>
  <c r="K57" i="104"/>
  <c r="J57" i="104"/>
  <c r="I57" i="104"/>
  <c r="H57" i="104"/>
  <c r="K56" i="104"/>
  <c r="J56" i="104"/>
  <c r="I56" i="104"/>
  <c r="H56" i="104"/>
  <c r="K54" i="104"/>
  <c r="J54" i="104"/>
  <c r="I54" i="104"/>
  <c r="H54" i="104"/>
  <c r="K53" i="104"/>
  <c r="J53" i="104"/>
  <c r="I53" i="104"/>
  <c r="H53" i="104"/>
  <c r="K52" i="104"/>
  <c r="J52" i="104"/>
  <c r="I52" i="104"/>
  <c r="H52" i="104"/>
  <c r="K50" i="104"/>
  <c r="J50" i="104"/>
  <c r="I50" i="104"/>
  <c r="H50" i="104"/>
  <c r="K49" i="104"/>
  <c r="J49" i="104"/>
  <c r="I49" i="104"/>
  <c r="H49" i="104"/>
  <c r="K48" i="104"/>
  <c r="J48" i="104"/>
  <c r="I48" i="104"/>
  <c r="H48" i="104"/>
  <c r="K46" i="104"/>
  <c r="J46" i="104"/>
  <c r="I46" i="104"/>
  <c r="H46" i="104"/>
  <c r="K45" i="104"/>
  <c r="J45" i="104"/>
  <c r="I45" i="104"/>
  <c r="H45" i="104"/>
  <c r="K44" i="104"/>
  <c r="J44" i="104"/>
  <c r="I44" i="104"/>
  <c r="H44" i="104"/>
  <c r="K42" i="104"/>
  <c r="J42" i="104"/>
  <c r="I42" i="104"/>
  <c r="H42" i="104"/>
  <c r="K41" i="104"/>
  <c r="J41" i="104"/>
  <c r="I41" i="104"/>
  <c r="H41" i="104"/>
  <c r="K40" i="104"/>
  <c r="J40" i="104"/>
  <c r="I40" i="104"/>
  <c r="H40" i="104"/>
  <c r="K38" i="104"/>
  <c r="J38" i="104"/>
  <c r="I38" i="104"/>
  <c r="H38" i="104"/>
  <c r="K37" i="104"/>
  <c r="J37" i="104"/>
  <c r="I37" i="104"/>
  <c r="H37" i="104"/>
  <c r="K36" i="104"/>
  <c r="J36" i="104"/>
  <c r="I36" i="104"/>
  <c r="H36" i="104"/>
  <c r="K34" i="104"/>
  <c r="J34" i="104"/>
  <c r="I34" i="104"/>
  <c r="H34" i="104"/>
  <c r="K33" i="104"/>
  <c r="J33" i="104"/>
  <c r="I33" i="104"/>
  <c r="H33" i="104"/>
  <c r="K32" i="104"/>
  <c r="J32" i="104"/>
  <c r="I32" i="104"/>
  <c r="H32" i="104"/>
  <c r="K30" i="104"/>
  <c r="J30" i="104"/>
  <c r="I30" i="104"/>
  <c r="H30" i="104"/>
  <c r="K29" i="104"/>
  <c r="J29" i="104"/>
  <c r="I29" i="104"/>
  <c r="H29" i="104"/>
  <c r="K28" i="104"/>
  <c r="J28" i="104"/>
  <c r="I28" i="104"/>
  <c r="H28" i="104"/>
  <c r="K26" i="104"/>
  <c r="J26" i="104"/>
  <c r="I26" i="104"/>
  <c r="K25" i="104"/>
  <c r="J25" i="104"/>
  <c r="I25" i="104"/>
  <c r="K24" i="104"/>
  <c r="J24" i="104"/>
  <c r="I24" i="104"/>
  <c r="H26" i="104"/>
  <c r="H25" i="104"/>
  <c r="H24" i="104"/>
  <c r="K55" i="104"/>
  <c r="J55" i="104"/>
  <c r="J66" i="102"/>
  <c r="I66" i="102"/>
  <c r="H66" i="102"/>
  <c r="J64" i="102"/>
  <c r="I64" i="102"/>
  <c r="H64" i="102"/>
  <c r="J62" i="102"/>
  <c r="I62" i="102"/>
  <c r="H62" i="102"/>
  <c r="J60" i="102"/>
  <c r="I60" i="102"/>
  <c r="H60" i="102"/>
  <c r="J58" i="102"/>
  <c r="I58" i="102"/>
  <c r="H58" i="102"/>
  <c r="J56" i="102"/>
  <c r="I56" i="102"/>
  <c r="H56" i="102"/>
  <c r="J54" i="102"/>
  <c r="I54" i="102"/>
  <c r="H54" i="102"/>
  <c r="J52" i="102"/>
  <c r="I52" i="102"/>
  <c r="H52" i="102"/>
  <c r="J50" i="102"/>
  <c r="I50" i="102"/>
  <c r="H50" i="102"/>
  <c r="J48" i="102"/>
  <c r="I48" i="102"/>
  <c r="H48" i="102"/>
  <c r="J46" i="102"/>
  <c r="I46" i="102"/>
  <c r="H46" i="102"/>
  <c r="J44" i="102"/>
  <c r="I44" i="102"/>
  <c r="H44" i="102"/>
  <c r="J42" i="102"/>
  <c r="I42" i="102"/>
  <c r="H42" i="102"/>
  <c r="J40" i="102"/>
  <c r="I40" i="102"/>
  <c r="H40" i="102"/>
  <c r="J38" i="102"/>
  <c r="I38" i="102"/>
  <c r="H38" i="102"/>
  <c r="J36" i="102"/>
  <c r="I36" i="102"/>
  <c r="H36" i="102"/>
  <c r="J34" i="102"/>
  <c r="I34" i="102"/>
  <c r="H34" i="102"/>
  <c r="J32" i="102"/>
  <c r="I32" i="102"/>
  <c r="H32" i="102"/>
  <c r="J30" i="102"/>
  <c r="I30" i="102"/>
  <c r="H30" i="102"/>
  <c r="J28" i="102"/>
  <c r="I28" i="102"/>
  <c r="H28" i="102"/>
  <c r="J26" i="102"/>
  <c r="I26" i="102"/>
  <c r="H26" i="102"/>
  <c r="J24" i="102"/>
  <c r="I24" i="102"/>
  <c r="H24" i="102"/>
  <c r="J65" i="102"/>
  <c r="I65" i="102"/>
  <c r="K51" i="104"/>
  <c r="K47" i="104"/>
  <c r="K43" i="104"/>
  <c r="J59" i="104"/>
  <c r="J51" i="104"/>
  <c r="J47" i="104"/>
  <c r="J43" i="104"/>
  <c r="J39" i="104"/>
  <c r="J35" i="104"/>
  <c r="J31" i="104"/>
  <c r="K80" i="104"/>
  <c r="G80" i="104"/>
  <c r="D80" i="104"/>
  <c r="M71" i="104"/>
  <c r="M70" i="104"/>
  <c r="M69" i="104"/>
  <c r="M68" i="104"/>
  <c r="M67" i="104"/>
  <c r="M66" i="104"/>
  <c r="M65" i="104"/>
  <c r="K59" i="104"/>
  <c r="K39" i="104"/>
  <c r="K35" i="104"/>
  <c r="K31" i="104"/>
  <c r="K27" i="104"/>
  <c r="J27" i="104"/>
  <c r="K23" i="104"/>
  <c r="I31" i="102" l="1"/>
  <c r="I29" i="102"/>
  <c r="I27" i="102"/>
  <c r="I25" i="102"/>
  <c r="I63" i="102" l="1"/>
  <c r="I61" i="102"/>
  <c r="I59" i="102"/>
  <c r="I57" i="102"/>
  <c r="I55" i="102"/>
  <c r="I53" i="102"/>
  <c r="I51" i="102"/>
  <c r="I49" i="102"/>
  <c r="I47" i="102"/>
  <c r="I45" i="102"/>
  <c r="I43" i="102"/>
  <c r="I41" i="102"/>
  <c r="I39" i="102"/>
  <c r="I37" i="102"/>
  <c r="I35" i="102"/>
  <c r="I33" i="102"/>
  <c r="J63" i="102"/>
  <c r="J61" i="102"/>
  <c r="J59" i="102"/>
  <c r="J57" i="102"/>
  <c r="J55" i="102"/>
  <c r="J53" i="102"/>
  <c r="J51" i="102"/>
  <c r="J49" i="102"/>
  <c r="J47" i="102"/>
  <c r="J45" i="102"/>
  <c r="J43" i="102"/>
  <c r="J41" i="102"/>
  <c r="J39" i="102"/>
  <c r="J37" i="102"/>
  <c r="J35" i="102"/>
  <c r="J33" i="102"/>
  <c r="J31" i="102"/>
  <c r="J29" i="102"/>
  <c r="J27" i="102"/>
  <c r="J25" i="102"/>
  <c r="A28" i="102"/>
  <c r="A26" i="102"/>
  <c r="J23" i="102"/>
  <c r="K84" i="102"/>
  <c r="L71" i="102"/>
  <c r="L75" i="102"/>
  <c r="L73" i="102"/>
  <c r="L74" i="102"/>
  <c r="L72" i="102"/>
  <c r="A36" i="102"/>
  <c r="A34" i="102"/>
  <c r="A32" i="102"/>
  <c r="A30" i="102"/>
  <c r="A24" i="102"/>
  <c r="E84" i="102" l="1"/>
  <c r="L70" i="102" l="1"/>
  <c r="L69" i="102"/>
</calcChain>
</file>

<file path=xl/sharedStrings.xml><?xml version="1.0" encoding="utf-8"?>
<sst xmlns="http://schemas.openxmlformats.org/spreadsheetml/2006/main" count="425" uniqueCount="129">
  <si>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</si>
  <si>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</si>
  <si>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</si>
  <si>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</si>
  <si>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</si>
  <si>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</si>
  <si>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</si>
  <si>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</si>
  <si>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</si>
  <si>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</si>
  <si>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</si>
  <si>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</si>
  <si>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</si>
  <si>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</si>
  <si>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</si>
  <si>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</si>
  <si>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</si>
  <si>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</si>
  <si>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</si>
  <si>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</si>
  <si>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</si>
  <si>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</si>
  <si>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</si>
  <si>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ЗМС</t>
  </si>
  <si>
    <t>КМС</t>
  </si>
  <si>
    <t>Субъектов РФ</t>
  </si>
  <si>
    <t>ДАТА РОЖД.</t>
  </si>
  <si>
    <t>UCI ID</t>
  </si>
  <si>
    <t>1 СР</t>
  </si>
  <si>
    <t>Заявлено команд</t>
  </si>
  <si>
    <t>Стартовало команд</t>
  </si>
  <si>
    <t>Финишировало команд</t>
  </si>
  <si>
    <t>Н. финишировало команд</t>
  </si>
  <si>
    <t>Дисквалифицировано команд</t>
  </si>
  <si>
    <t>Н. стартовало команд</t>
  </si>
  <si>
    <t/>
  </si>
  <si>
    <t>СТАТИСТИКА ГОНКИ</t>
  </si>
  <si>
    <t>ДИСТАНЦИЯ: ДЛИНА КРУГА/КРУГОВ</t>
  </si>
  <si>
    <t>ТЕРРИТОРИАЛЬНАЯ ПРИНАДЛЕЖНОСТЬ</t>
  </si>
  <si>
    <t>2 СР</t>
  </si>
  <si>
    <t>3 СР</t>
  </si>
  <si>
    <t>Лимит времени</t>
  </si>
  <si>
    <t xml:space="preserve">МАКСИМАЛЬНЫЙ ПЕРЕПАД (HD) (м): </t>
  </si>
  <si>
    <t xml:space="preserve">СУММА ПОЛОЖИТЕЛЬНЫХ ПЕРЕПАДОВ ВЫСОТЫ НА ДИСТАНЦИИ (ТС) (м): </t>
  </si>
  <si>
    <t>Самарская область</t>
  </si>
  <si>
    <t>Свердловская область</t>
  </si>
  <si>
    <t>СУДЬЯ НА ФИНИШЕ</t>
  </si>
  <si>
    <t>ДАТА ПРОВЕДЕНИЯ: 06 мая 2023 года</t>
  </si>
  <si>
    <t>Министерство спорта Российской Федерации</t>
  </si>
  <si>
    <t>Министерство физической культуры и спорта Краснодарского края</t>
  </si>
  <si>
    <t>Федерация велосипедного спорта России</t>
  </si>
  <si>
    <t>Федерация велосипедного спорта Кубани</t>
  </si>
  <si>
    <t>МЕСТО ПРОВЕДЕНИЯ: г. Белореченск</t>
  </si>
  <si>
    <t>ДАТА ПРОВЕДЕНИЯ: 04 мая 2023 года</t>
  </si>
  <si>
    <t>Мельник А.И. (ВК, Краснодарский край)</t>
  </si>
  <si>
    <t>Солукова Н.В. (ВК, Краснодарский край)</t>
  </si>
  <si>
    <t>Ежов В.Н. (ВК, Краснодарский край)</t>
  </si>
  <si>
    <t>НАЗВАНИЕ ТРАССЫ / РЕГ. НОМЕР: автодорога г. Белореченск-пос.Нижневеденеевский 5-17км пос.Мирный-ст.Бжедуховская-х.Беляевский 20-27км</t>
  </si>
  <si>
    <t>РЕЗУЛЬТАТ 25 км</t>
  </si>
  <si>
    <t>Московская область</t>
  </si>
  <si>
    <t>г. Санкт-Петербург</t>
  </si>
  <si>
    <t>г. Москва</t>
  </si>
  <si>
    <t>Омская область</t>
  </si>
  <si>
    <t>Краснодарский край</t>
  </si>
  <si>
    <t>Орловская область</t>
  </si>
  <si>
    <t>шоссе - командная гонка</t>
  </si>
  <si>
    <t>№ ВРВС: 0880661811Я</t>
  </si>
  <si>
    <t>Температура:</t>
  </si>
  <si>
    <t>Влажность:</t>
  </si>
  <si>
    <t>Осадки:</t>
  </si>
  <si>
    <t>Ветер:</t>
  </si>
  <si>
    <t>ПЕРВЕНСТВО РОССИИ</t>
  </si>
  <si>
    <t>ЮНИОРЫ 17-18 ЛЕТ</t>
  </si>
  <si>
    <t>шоссе - парная гонка 25 км</t>
  </si>
  <si>
    <t xml:space="preserve">НАЧАЛО ГОНКИ: 12ч 30м </t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</si>
  <si>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13ч 50м</t>
    </r>
  </si>
  <si>
    <t>№ ВРВС: 0080681811Я</t>
  </si>
  <si>
    <t>№ ЕКП 2023: 31253</t>
  </si>
  <si>
    <t>25/1</t>
  </si>
  <si>
    <t>МИШАНКОВ Максим</t>
  </si>
  <si>
    <t>УЖЕВКО Роман</t>
  </si>
  <si>
    <t>ЧЕРНОВ Денис</t>
  </si>
  <si>
    <t>ХЛУПОВ Дмитрий</t>
  </si>
  <si>
    <t>МАЛЬЦЕВ Даниил</t>
  </si>
  <si>
    <t>ТЛЮСТАНГЕЛОВ Даниил</t>
  </si>
  <si>
    <t>ПЕРЕПЕЛИЦА Вадим</t>
  </si>
  <si>
    <t>БОНДАРЕНКО Мирон</t>
  </si>
  <si>
    <t>РОМАНОВ Андрей</t>
  </si>
  <si>
    <t>САПРОНОВ Петр</t>
  </si>
  <si>
    <t>КОСАРЕВ Сергей</t>
  </si>
  <si>
    <t>Республика Башкортостан</t>
  </si>
  <si>
    <t>ЗИМАНОВ Олег</t>
  </si>
  <si>
    <t>МУХИН Михаил</t>
  </si>
  <si>
    <t>ПАВЛОВ Ярослав</t>
  </si>
  <si>
    <t>ПОПОВ Максим</t>
  </si>
  <si>
    <t>СОЗИНОВ Владислав</t>
  </si>
  <si>
    <t>ГРЕБЕНЮКОВ Никита</t>
  </si>
  <si>
    <t>ХОВМЕНЕЦ Михаил</t>
  </si>
  <si>
    <t>КУЗЬМЕНКО Николай</t>
  </si>
  <si>
    <t>ПУРЫГИН Максим</t>
  </si>
  <si>
    <t>ЕПИФАНОВ Вячеслав</t>
  </si>
  <si>
    <t>МУКАДЯСОВ Роберт</t>
  </si>
  <si>
    <t>ТРИФОНОВ Кирилл</t>
  </si>
  <si>
    <t>АХУНОВ Дамир</t>
  </si>
  <si>
    <t>СЕРГЕЕВ Егор</t>
  </si>
  <si>
    <t>ЗОТОВ Арсений</t>
  </si>
  <si>
    <t>ХОМЯКОВ Егор</t>
  </si>
  <si>
    <t>ЧУЧВА Егор</t>
  </si>
  <si>
    <t>ШИНКАРЕЦКИЙ Виталий</t>
  </si>
  <si>
    <t>ЖИДКОВ Степан</t>
  </si>
  <si>
    <t>МЫЦОВ Данила</t>
  </si>
  <si>
    <t>ШМАТОВ Никита</t>
  </si>
  <si>
    <t>МАМУЛИН Дмитрий</t>
  </si>
  <si>
    <t>ЗЕМЛЯНОЙ Денис</t>
  </si>
  <si>
    <t>МАТОЧКИН Александр</t>
  </si>
  <si>
    <t>МЕЩЕРЯКОВ Илья</t>
  </si>
  <si>
    <t>МИХИН Кирилл</t>
  </si>
  <si>
    <t>КОНЮШЕНКО Дмитрий</t>
  </si>
  <si>
    <t>КЛЕТУШКИН Игорь</t>
  </si>
  <si>
    <t>МИТЮКОВ Ярослав</t>
  </si>
  <si>
    <t>АХУНОВ Эльдар</t>
  </si>
  <si>
    <t>БЕЛОУСОВ Иван</t>
  </si>
  <si>
    <t>МЕНЬШОВ Александр</t>
  </si>
  <si>
    <t>БУДИГАЙ Александр</t>
  </si>
  <si>
    <t xml:space="preserve"> 25,0 км /2</t>
  </si>
  <si>
    <t>ОКОНЧАНИЕ ГОНКИ: 13ч 50м</t>
  </si>
  <si>
    <t>СЕРГЕЕВ Георгий</t>
  </si>
  <si>
    <t>ШАИН Герман</t>
  </si>
  <si>
    <t>ЛУНИН Михаил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</si>
</sst>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:mm:ss.00"/>
  </numFmts>
  <fonts count="24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</cellStyleXfs>
  <cellXfs count="243">
    <xf numFmtId="0" fontId="0" fillId="0" borderId="0" xfId="0"/>
    <xf numFmtId="0" fontId="8" fillId="0" borderId="0" xfId="7" applyFont="1" applyAlignment="1">
      <alignment vertical="center" wrapText="1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4" fontId="11" fillId="0" borderId="1" xfId="2" applyNumberFormat="1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14" fontId="11" fillId="0" borderId="3" xfId="2" applyNumberFormat="1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right" vertical="center"/>
    </xf>
    <xf numFmtId="0" fontId="14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vertical="center"/>
    </xf>
    <xf numFmtId="0" fontId="9" fillId="0" borderId="7" xfId="2" applyFont="1" applyBorder="1" applyAlignment="1">
      <alignment horizontal="center" vertical="center"/>
    </xf>
    <xf numFmtId="0" fontId="9" fillId="0" borderId="7" xfId="2" applyFont="1" applyBorder="1" applyAlignment="1">
      <alignment vertical="center"/>
    </xf>
    <xf numFmtId="14" fontId="9" fillId="0" borderId="7" xfId="2" applyNumberFormat="1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15" fillId="0" borderId="0" xfId="2" applyFont="1" applyAlignment="1">
      <alignment vertical="center"/>
    </xf>
    <xf numFmtId="14" fontId="9" fillId="0" borderId="0" xfId="2" applyNumberFormat="1" applyFont="1" applyAlignment="1">
      <alignment vertical="center"/>
    </xf>
    <xf numFmtId="164" fontId="14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/>
    </xf>
    <xf numFmtId="165" fontId="13" fillId="0" borderId="1" xfId="2" applyNumberFormat="1" applyFont="1" applyBorder="1" applyAlignment="1">
      <alignment horizontal="center" vertical="center"/>
    </xf>
    <xf numFmtId="2" fontId="11" fillId="0" borderId="1" xfId="2" applyNumberFormat="1" applyFont="1" applyBorder="1" applyAlignment="1">
      <alignment vertical="center"/>
    </xf>
    <xf numFmtId="165" fontId="13" fillId="0" borderId="3" xfId="2" applyNumberFormat="1" applyFont="1" applyBorder="1" applyAlignment="1">
      <alignment horizontal="center" vertical="center"/>
    </xf>
    <xf numFmtId="2" fontId="11" fillId="0" borderId="3" xfId="2" applyNumberFormat="1" applyFont="1" applyBorder="1" applyAlignment="1">
      <alignment vertical="center"/>
    </xf>
    <xf numFmtId="0" fontId="13" fillId="0" borderId="9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14" fontId="11" fillId="0" borderId="5" xfId="2" applyNumberFormat="1" applyFont="1" applyBorder="1" applyAlignment="1">
      <alignment horizontal="right" vertical="center"/>
    </xf>
    <xf numFmtId="0" fontId="9" fillId="0" borderId="5" xfId="2" applyFont="1" applyBorder="1" applyAlignment="1">
      <alignment vertical="center"/>
    </xf>
    <xf numFmtId="165" fontId="17" fillId="0" borderId="7" xfId="2" applyNumberFormat="1" applyFont="1" applyBorder="1" applyAlignment="1">
      <alignment vertical="center"/>
    </xf>
    <xf numFmtId="2" fontId="9" fillId="0" borderId="7" xfId="2" applyNumberFormat="1" applyFont="1" applyBorder="1" applyAlignment="1">
      <alignment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justify"/>
    </xf>
    <xf numFmtId="14" fontId="14" fillId="0" borderId="0" xfId="2" applyNumberFormat="1" applyFont="1" applyAlignment="1">
      <alignment horizontal="center" vertical="center" wrapText="1"/>
    </xf>
    <xf numFmtId="165" fontId="12" fillId="0" borderId="0" xfId="2" applyNumberFormat="1" applyFont="1" applyAlignment="1">
      <alignment vertical="center" wrapText="1"/>
    </xf>
    <xf numFmtId="0" fontId="14" fillId="0" borderId="0" xfId="2" applyFont="1" applyAlignment="1">
      <alignment vertical="center" wrapText="1"/>
    </xf>
    <xf numFmtId="2" fontId="14" fillId="0" borderId="0" xfId="2" applyNumberFormat="1" applyFont="1" applyAlignment="1">
      <alignment vertical="center" wrapText="1"/>
    </xf>
    <xf numFmtId="0" fontId="9" fillId="0" borderId="10" xfId="2" applyFont="1" applyBorder="1" applyAlignment="1">
      <alignment horizontal="left" vertical="center"/>
    </xf>
    <xf numFmtId="0" fontId="9" fillId="0" borderId="1" xfId="2" applyFont="1" applyBorder="1" applyAlignment="1">
      <alignment vertical="center"/>
    </xf>
    <xf numFmtId="2" fontId="9" fillId="0" borderId="11" xfId="2" applyNumberFormat="1" applyFont="1" applyBorder="1" applyAlignment="1">
      <alignment vertical="center"/>
    </xf>
    <xf numFmtId="2" fontId="9" fillId="0" borderId="10" xfId="2" applyNumberFormat="1" applyFont="1" applyBorder="1" applyAlignment="1">
      <alignment vertical="center"/>
    </xf>
    <xf numFmtId="49" fontId="9" fillId="0" borderId="10" xfId="2" applyNumberFormat="1" applyFont="1" applyBorder="1" applyAlignment="1">
      <alignment horizontal="left" vertical="center"/>
    </xf>
    <xf numFmtId="165" fontId="17" fillId="0" borderId="0" xfId="2" applyNumberFormat="1" applyFont="1" applyAlignment="1">
      <alignment vertical="center"/>
    </xf>
    <xf numFmtId="2" fontId="9" fillId="0" borderId="12" xfId="2" applyNumberFormat="1" applyFont="1" applyBorder="1" applyAlignment="1">
      <alignment vertical="center"/>
    </xf>
    <xf numFmtId="0" fontId="9" fillId="0" borderId="3" xfId="2" applyFont="1" applyBorder="1" applyAlignment="1">
      <alignment vertical="center"/>
    </xf>
    <xf numFmtId="49" fontId="9" fillId="0" borderId="3" xfId="2" applyNumberFormat="1" applyFont="1" applyBorder="1" applyAlignment="1">
      <alignment vertical="center"/>
    </xf>
    <xf numFmtId="2" fontId="9" fillId="0" borderId="13" xfId="2" applyNumberFormat="1" applyFont="1" applyBorder="1" applyAlignment="1">
      <alignment vertical="center"/>
    </xf>
    <xf numFmtId="0" fontId="9" fillId="0" borderId="14" xfId="2" applyFont="1" applyBorder="1" applyAlignment="1">
      <alignment vertical="center"/>
    </xf>
    <xf numFmtId="2" fontId="9" fillId="0" borderId="0" xfId="2" applyNumberFormat="1" applyFont="1" applyAlignment="1">
      <alignment vertical="center"/>
    </xf>
    <xf numFmtId="0" fontId="9" fillId="0" borderId="15" xfId="2" applyFont="1" applyBorder="1" applyAlignment="1">
      <alignment vertical="center"/>
    </xf>
    <xf numFmtId="0" fontId="9" fillId="0" borderId="14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2" xfId="2" applyFont="1" applyBorder="1" applyAlignment="1">
      <alignment vertical="center"/>
    </xf>
    <xf numFmtId="0" fontId="15" fillId="0" borderId="0" xfId="2" applyFont="1" applyAlignment="1">
      <alignment horizontal="right" vertical="center"/>
    </xf>
    <xf numFmtId="14" fontId="9" fillId="0" borderId="5" xfId="2" applyNumberFormat="1" applyFont="1" applyBorder="1" applyAlignment="1">
      <alignment vertical="center"/>
    </xf>
    <xf numFmtId="0" fontId="9" fillId="0" borderId="16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/>
    </xf>
    <xf numFmtId="49" fontId="9" fillId="0" borderId="18" xfId="2" applyNumberFormat="1" applyFont="1" applyBorder="1" applyAlignment="1">
      <alignment horizontal="center" vertical="center"/>
    </xf>
    <xf numFmtId="0" fontId="9" fillId="0" borderId="20" xfId="2" applyFont="1" applyBorder="1" applyAlignment="1">
      <alignment vertical="center"/>
    </xf>
    <xf numFmtId="0" fontId="9" fillId="0" borderId="16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left" vertical="center" wrapText="1"/>
    </xf>
    <xf numFmtId="0" fontId="9" fillId="0" borderId="17" xfId="2" applyFont="1" applyBorder="1" applyAlignment="1">
      <alignment horizontal="left" vertical="center" wrapText="1"/>
    </xf>
    <xf numFmtId="0" fontId="9" fillId="0" borderId="21" xfId="2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0" fontId="9" fillId="0" borderId="11" xfId="2" applyFont="1" applyBorder="1" applyAlignment="1">
      <alignment horizontal="left" vertical="center"/>
    </xf>
    <xf numFmtId="49" fontId="9" fillId="0" borderId="12" xfId="2" applyNumberFormat="1" applyFont="1" applyBorder="1" applyAlignment="1">
      <alignment horizontal="left" vertical="center"/>
    </xf>
    <xf numFmtId="49" fontId="9" fillId="0" borderId="13" xfId="2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vertical="center"/>
    </xf>
    <xf numFmtId="0" fontId="9" fillId="0" borderId="18" xfId="0" applyFont="1" applyBorder="1" applyAlignment="1">
      <alignment horizontal="left" vertical="center"/>
    </xf>
    <xf numFmtId="2" fontId="9" fillId="0" borderId="10" xfId="0" applyNumberFormat="1" applyFont="1" applyBorder="1" applyAlignment="1">
      <alignment vertical="center"/>
    </xf>
    <xf numFmtId="0" fontId="17" fillId="0" borderId="22" xfId="2" applyFont="1" applyBorder="1" applyAlignment="1">
      <alignment horizontal="center" vertical="center" wrapText="1"/>
    </xf>
    <xf numFmtId="0" fontId="9" fillId="0" borderId="23" xfId="2" applyFont="1" applyBorder="1" applyAlignment="1">
      <alignment horizontal="center" vertical="center" wrapText="1"/>
    </xf>
    <xf numFmtId="0" fontId="9" fillId="0" borderId="24" xfId="2" applyFont="1" applyBorder="1" applyAlignment="1">
      <alignment horizontal="center" vertical="center" wrapText="1"/>
    </xf>
    <xf numFmtId="1" fontId="17" fillId="0" borderId="19" xfId="2" applyNumberFormat="1" applyFont="1" applyBorder="1" applyAlignment="1">
      <alignment horizontal="right" vertical="center"/>
    </xf>
    <xf numFmtId="0" fontId="17" fillId="0" borderId="19" xfId="2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13" fillId="2" borderId="30" xfId="2" applyFont="1" applyFill="1" applyBorder="1" applyAlignment="1">
      <alignment vertical="center"/>
    </xf>
    <xf numFmtId="2" fontId="18" fillId="0" borderId="47" xfId="2" applyNumberFormat="1" applyFont="1" applyBorder="1" applyAlignment="1">
      <alignment horizontal="center" vertical="center"/>
    </xf>
    <xf numFmtId="0" fontId="9" fillId="0" borderId="48" xfId="2" applyFont="1" applyBorder="1" applyAlignment="1">
      <alignment horizontal="center" vertical="center"/>
    </xf>
    <xf numFmtId="0" fontId="9" fillId="0" borderId="48" xfId="2" applyFont="1" applyBorder="1" applyAlignment="1">
      <alignment horizontal="center" vertical="center" wrapText="1"/>
    </xf>
    <xf numFmtId="0" fontId="9" fillId="0" borderId="48" xfId="2" applyFont="1" applyBorder="1" applyAlignment="1">
      <alignment horizontal="left" vertical="center" wrapText="1"/>
    </xf>
    <xf numFmtId="0" fontId="9" fillId="0" borderId="49" xfId="2" applyFont="1" applyBorder="1" applyAlignment="1">
      <alignment horizontal="center" vertical="center" wrapText="1"/>
    </xf>
    <xf numFmtId="49" fontId="9" fillId="0" borderId="0" xfId="2" applyNumberFormat="1" applyFont="1" applyAlignment="1">
      <alignment vertical="center"/>
    </xf>
    <xf numFmtId="14" fontId="9" fillId="0" borderId="0" xfId="2" applyNumberFormat="1" applyFont="1" applyAlignment="1">
      <alignment horizontal="center" vertical="center"/>
    </xf>
    <xf numFmtId="165" fontId="17" fillId="0" borderId="0" xfId="2" applyNumberFormat="1" applyFont="1" applyAlignment="1">
      <alignment horizontal="center" vertical="center"/>
    </xf>
    <xf numFmtId="1" fontId="9" fillId="0" borderId="16" xfId="2" applyNumberFormat="1" applyFont="1" applyBorder="1" applyAlignment="1">
      <alignment horizontal="center" vertical="center" wrapText="1"/>
    </xf>
    <xf numFmtId="1" fontId="9" fillId="0" borderId="17" xfId="2" applyNumberFormat="1" applyFont="1" applyBorder="1" applyAlignment="1">
      <alignment horizontal="center" vertical="center" wrapText="1"/>
    </xf>
    <xf numFmtId="165" fontId="13" fillId="0" borderId="0" xfId="2" applyNumberFormat="1" applyFont="1" applyAlignment="1">
      <alignment horizontal="center" vertical="center"/>
    </xf>
    <xf numFmtId="165" fontId="15" fillId="0" borderId="0" xfId="2" applyNumberFormat="1" applyFont="1" applyAlignment="1">
      <alignment horizontal="left" vertical="center"/>
    </xf>
    <xf numFmtId="1" fontId="9" fillId="0" borderId="51" xfId="2" applyNumberFormat="1" applyFont="1" applyBorder="1" applyAlignment="1">
      <alignment horizontal="center" vertical="center" wrapText="1"/>
    </xf>
    <xf numFmtId="2" fontId="18" fillId="0" borderId="51" xfId="2" applyNumberFormat="1" applyFont="1" applyBorder="1" applyAlignment="1">
      <alignment horizontal="center" vertical="center"/>
    </xf>
    <xf numFmtId="1" fontId="9" fillId="0" borderId="48" xfId="2" applyNumberFormat="1" applyFont="1" applyBorder="1" applyAlignment="1">
      <alignment horizontal="center" vertical="center" wrapText="1"/>
    </xf>
    <xf numFmtId="2" fontId="18" fillId="0" borderId="48" xfId="2" applyNumberFormat="1" applyFont="1" applyBorder="1" applyAlignment="1">
      <alignment horizontal="center" vertical="center"/>
    </xf>
    <xf numFmtId="49" fontId="14" fillId="0" borderId="18" xfId="2" applyNumberFormat="1" applyFont="1" applyBorder="1" applyAlignment="1">
      <alignment horizontal="right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0" fontId="9" fillId="0" borderId="0" xfId="2" applyFont="1" applyAlignment="1">
      <alignment horizontal="center" vertical="center"/>
    </xf>
    <xf numFmtId="14" fontId="9" fillId="0" borderId="16" xfId="2" applyNumberFormat="1" applyFont="1" applyBorder="1" applyAlignment="1">
      <alignment horizontal="center" vertical="center"/>
    </xf>
    <xf numFmtId="14" fontId="9" fillId="0" borderId="17" xfId="2" applyNumberFormat="1" applyFont="1" applyBorder="1" applyAlignment="1">
      <alignment horizontal="center" vertical="center"/>
    </xf>
    <xf numFmtId="14" fontId="9" fillId="0" borderId="48" xfId="2" applyNumberFormat="1" applyFont="1" applyBorder="1" applyAlignment="1">
      <alignment horizontal="center" vertical="center"/>
    </xf>
    <xf numFmtId="2" fontId="18" fillId="0" borderId="52" xfId="2" applyNumberFormat="1" applyFont="1" applyBorder="1" applyAlignment="1">
      <alignment horizontal="center" vertical="center"/>
    </xf>
    <xf numFmtId="165" fontId="9" fillId="0" borderId="16" xfId="2" applyNumberFormat="1" applyFont="1" applyBorder="1" applyAlignment="1">
      <alignment horizontal="center" vertical="center"/>
    </xf>
    <xf numFmtId="165" fontId="9" fillId="0" borderId="25" xfId="2" applyNumberFormat="1" applyFont="1" applyBorder="1" applyAlignment="1">
      <alignment horizontal="center" vertical="center"/>
    </xf>
    <xf numFmtId="165" fontId="18" fillId="0" borderId="51" xfId="2" applyNumberFormat="1" applyFont="1" applyBorder="1" applyAlignment="1">
      <alignment horizontal="center" vertical="center"/>
    </xf>
    <xf numFmtId="2" fontId="18" fillId="0" borderId="54" xfId="2" applyNumberFormat="1" applyFont="1" applyBorder="1" applyAlignment="1">
      <alignment horizontal="center" vertical="center"/>
    </xf>
    <xf numFmtId="165" fontId="18" fillId="0" borderId="48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left" vertical="center"/>
    </xf>
    <xf numFmtId="164" fontId="9" fillId="0" borderId="16" xfId="2" applyNumberFormat="1" applyFont="1" applyBorder="1" applyAlignment="1">
      <alignment horizontal="center" vertical="center" wrapText="1"/>
    </xf>
    <xf numFmtId="0" fontId="9" fillId="0" borderId="25" xfId="2" applyFont="1" applyBorder="1" applyAlignment="1">
      <alignment horizontal="center" vertical="center"/>
    </xf>
    <xf numFmtId="0" fontId="21" fillId="0" borderId="21" xfId="2" applyFont="1" applyBorder="1" applyAlignment="1">
      <alignment horizontal="center" vertical="center"/>
    </xf>
    <xf numFmtId="0" fontId="22" fillId="0" borderId="55" xfId="2" applyFont="1" applyBorder="1" applyAlignment="1">
      <alignment horizontal="center" vertical="center" wrapText="1"/>
    </xf>
    <xf numFmtId="164" fontId="9" fillId="0" borderId="17" xfId="2" applyNumberFormat="1" applyFont="1" applyBorder="1" applyAlignment="1">
      <alignment horizontal="center" vertical="center" wrapText="1"/>
    </xf>
    <xf numFmtId="0" fontId="22" fillId="0" borderId="56" xfId="2" applyFont="1" applyBorder="1" applyAlignment="1">
      <alignment horizontal="center" vertical="center"/>
    </xf>
    <xf numFmtId="0" fontId="23" fillId="0" borderId="17" xfId="2" applyFont="1" applyBorder="1" applyAlignment="1">
      <alignment horizontal="center" vertical="center" wrapText="1"/>
    </xf>
    <xf numFmtId="0" fontId="22" fillId="0" borderId="53" xfId="2" applyFont="1" applyBorder="1" applyAlignment="1">
      <alignment horizontal="center" vertical="center" wrapText="1"/>
    </xf>
    <xf numFmtId="0" fontId="9" fillId="0" borderId="51" xfId="2" applyFont="1" applyBorder="1" applyAlignment="1">
      <alignment horizontal="center" vertical="center" wrapText="1"/>
    </xf>
    <xf numFmtId="0" fontId="9" fillId="0" borderId="51" xfId="2" applyFont="1" applyBorder="1" applyAlignment="1">
      <alignment horizontal="left" vertical="center" wrapText="1"/>
    </xf>
    <xf numFmtId="14" fontId="9" fillId="0" borderId="51" xfId="2" applyNumberFormat="1" applyFont="1" applyBorder="1" applyAlignment="1">
      <alignment horizontal="center" vertical="center"/>
    </xf>
    <xf numFmtId="164" fontId="9" fillId="0" borderId="51" xfId="2" applyNumberFormat="1" applyFont="1" applyBorder="1" applyAlignment="1">
      <alignment horizontal="center" vertical="center" wrapText="1"/>
    </xf>
    <xf numFmtId="0" fontId="22" fillId="0" borderId="52" xfId="2" applyFont="1" applyBorder="1" applyAlignment="1">
      <alignment horizontal="center" vertical="center"/>
    </xf>
    <xf numFmtId="0" fontId="9" fillId="0" borderId="58" xfId="2" applyFont="1" applyBorder="1" applyAlignment="1">
      <alignment horizontal="center" vertical="center" wrapText="1"/>
    </xf>
    <xf numFmtId="0" fontId="9" fillId="0" borderId="59" xfId="2" applyFont="1" applyBorder="1" applyAlignment="1">
      <alignment horizontal="center" vertical="center" wrapText="1"/>
    </xf>
    <xf numFmtId="0" fontId="9" fillId="0" borderId="57" xfId="2" applyFont="1" applyBorder="1" applyAlignment="1">
      <alignment horizontal="center" vertical="center" wrapText="1"/>
    </xf>
    <xf numFmtId="0" fontId="9" fillId="0" borderId="57" xfId="2" applyFont="1" applyBorder="1" applyAlignment="1">
      <alignment horizontal="left" vertical="center" wrapText="1"/>
    </xf>
    <xf numFmtId="14" fontId="9" fillId="0" borderId="57" xfId="2" applyNumberFormat="1" applyFont="1" applyBorder="1" applyAlignment="1">
      <alignment horizontal="center" vertical="center"/>
    </xf>
    <xf numFmtId="164" fontId="9" fillId="0" borderId="57" xfId="2" applyNumberFormat="1" applyFont="1" applyBorder="1" applyAlignment="1">
      <alignment horizontal="center" vertical="center" wrapText="1"/>
    </xf>
    <xf numFmtId="164" fontId="9" fillId="0" borderId="60" xfId="2" applyNumberFormat="1" applyFont="1" applyBorder="1" applyAlignment="1">
      <alignment horizontal="center" vertical="center" wrapText="1"/>
    </xf>
    <xf numFmtId="2" fontId="9" fillId="0" borderId="57" xfId="2" applyNumberFormat="1" applyFont="1" applyBorder="1" applyAlignment="1">
      <alignment horizontal="center" vertical="center"/>
    </xf>
    <xf numFmtId="0" fontId="21" fillId="0" borderId="17" xfId="2" applyFont="1" applyBorder="1" applyAlignment="1">
      <alignment horizontal="center" vertical="center"/>
    </xf>
    <xf numFmtId="164" fontId="18" fillId="0" borderId="60" xfId="2" applyNumberFormat="1" applyFont="1" applyBorder="1" applyAlignment="1">
      <alignment horizontal="center" vertical="center" wrapText="1"/>
    </xf>
    <xf numFmtId="0" fontId="9" fillId="0" borderId="61" xfId="2" applyFont="1" applyBorder="1" applyAlignment="1">
      <alignment horizontal="center" vertical="center" wrapText="1"/>
    </xf>
    <xf numFmtId="0" fontId="9" fillId="0" borderId="61" xfId="2" applyFont="1" applyBorder="1" applyAlignment="1">
      <alignment horizontal="left" vertical="center" wrapText="1"/>
    </xf>
    <xf numFmtId="14" fontId="9" fillId="0" borderId="61" xfId="2" applyNumberFormat="1" applyFont="1" applyBorder="1" applyAlignment="1">
      <alignment horizontal="center" vertical="center"/>
    </xf>
    <xf numFmtId="164" fontId="9" fillId="0" borderId="61" xfId="2" applyNumberFormat="1" applyFont="1" applyBorder="1" applyAlignment="1">
      <alignment horizontal="center" vertical="center" wrapText="1"/>
    </xf>
    <xf numFmtId="164" fontId="18" fillId="0" borderId="52" xfId="2" applyNumberFormat="1" applyFont="1" applyBorder="1" applyAlignment="1">
      <alignment horizontal="center" vertical="center" wrapText="1"/>
    </xf>
    <xf numFmtId="2" fontId="9" fillId="0" borderId="17" xfId="2" applyNumberFormat="1" applyFont="1" applyBorder="1" applyAlignment="1">
      <alignment horizontal="center" vertical="center"/>
    </xf>
    <xf numFmtId="0" fontId="9" fillId="0" borderId="62" xfId="2" applyFont="1" applyBorder="1" applyAlignment="1">
      <alignment horizontal="center" vertical="center" wrapText="1"/>
    </xf>
    <xf numFmtId="164" fontId="9" fillId="0" borderId="25" xfId="2" applyNumberFormat="1" applyFont="1" applyBorder="1" applyAlignment="1">
      <alignment horizontal="center" vertical="center" wrapText="1"/>
    </xf>
    <xf numFmtId="2" fontId="9" fillId="0" borderId="16" xfId="2" applyNumberFormat="1" applyFont="1" applyBorder="1" applyAlignment="1">
      <alignment horizontal="center" vertical="center"/>
    </xf>
    <xf numFmtId="0" fontId="21" fillId="0" borderId="16" xfId="2" applyFont="1" applyBorder="1" applyAlignment="1">
      <alignment horizontal="center" vertical="center"/>
    </xf>
    <xf numFmtId="0" fontId="22" fillId="0" borderId="54" xfId="2" applyFont="1" applyBorder="1" applyAlignment="1">
      <alignment horizontal="center" vertical="center" wrapText="1"/>
    </xf>
    <xf numFmtId="0" fontId="9" fillId="0" borderId="63" xfId="2" applyFont="1" applyBorder="1" applyAlignment="1">
      <alignment horizontal="center" vertical="center" wrapText="1"/>
    </xf>
    <xf numFmtId="0" fontId="9" fillId="0" borderId="63" xfId="2" applyFont="1" applyBorder="1" applyAlignment="1">
      <alignment horizontal="left" vertical="center" wrapText="1"/>
    </xf>
    <xf numFmtId="14" fontId="9" fillId="0" borderId="63" xfId="2" applyNumberFormat="1" applyFont="1" applyBorder="1" applyAlignment="1">
      <alignment horizontal="center" vertical="center"/>
    </xf>
    <xf numFmtId="164" fontId="9" fillId="0" borderId="63" xfId="2" applyNumberFormat="1" applyFont="1" applyBorder="1" applyAlignment="1">
      <alignment horizontal="center" vertical="center" wrapText="1"/>
    </xf>
    <xf numFmtId="164" fontId="18" fillId="0" borderId="64" xfId="2" applyNumberFormat="1" applyFont="1" applyBorder="1" applyAlignment="1">
      <alignment horizontal="center" vertical="center" wrapText="1"/>
    </xf>
    <xf numFmtId="0" fontId="23" fillId="0" borderId="48" xfId="2" applyFont="1" applyBorder="1" applyAlignment="1">
      <alignment horizontal="center" vertical="center" wrapText="1"/>
    </xf>
    <xf numFmtId="0" fontId="9" fillId="0" borderId="0" xfId="2" applyFont="1" applyBorder="1" applyAlignment="1">
      <alignment vertical="center"/>
    </xf>
    <xf numFmtId="21" fontId="9" fillId="0" borderId="25" xfId="2" applyNumberFormat="1" applyFont="1" applyBorder="1" applyAlignment="1">
      <alignment horizontal="center" vertical="center"/>
    </xf>
    <xf numFmtId="21" fontId="9" fillId="0" borderId="60" xfId="2" applyNumberFormat="1" applyFont="1" applyBorder="1" applyAlignment="1">
      <alignment horizontal="center" vertical="center" wrapText="1"/>
    </xf>
    <xf numFmtId="21" fontId="9" fillId="0" borderId="25" xfId="2" applyNumberFormat="1" applyFont="1" applyBorder="1" applyAlignment="1">
      <alignment horizontal="center" vertical="center" wrapText="1"/>
    </xf>
    <xf numFmtId="21" fontId="22" fillId="0" borderId="17" xfId="2" applyNumberFormat="1" applyFont="1" applyBorder="1" applyAlignment="1">
      <alignment horizontal="center" vertical="center" wrapText="1"/>
    </xf>
    <xf numFmtId="0" fontId="21" fillId="0" borderId="17" xfId="2" applyFont="1" applyBorder="1" applyAlignment="1">
      <alignment horizontal="center" vertical="center" wrapText="1"/>
    </xf>
    <xf numFmtId="0" fontId="21" fillId="0" borderId="51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0" fontId="13" fillId="0" borderId="19" xfId="2" applyFont="1" applyBorder="1" applyAlignment="1">
      <alignment vertical="center"/>
    </xf>
    <xf numFmtId="14" fontId="11" fillId="0" borderId="19" xfId="2" applyNumberFormat="1" applyFont="1" applyBorder="1" applyAlignment="1">
      <alignment horizontal="right" vertical="center"/>
    </xf>
    <xf numFmtId="14" fontId="11" fillId="0" borderId="65" xfId="2" applyNumberFormat="1" applyFont="1" applyBorder="1" applyAlignment="1">
      <alignment horizontal="right" vertical="center"/>
    </xf>
    <xf numFmtId="165" fontId="15" fillId="0" borderId="10" xfId="2" applyNumberFormat="1" applyFont="1" applyBorder="1" applyAlignment="1">
      <alignment vertical="center"/>
    </xf>
    <xf numFmtId="165" fontId="15" fillId="0" borderId="5" xfId="2" applyNumberFormat="1" applyFont="1" applyBorder="1" applyAlignment="1">
      <alignment vertical="center"/>
    </xf>
    <xf numFmtId="165" fontId="15" fillId="0" borderId="18" xfId="2" applyNumberFormat="1" applyFont="1" applyBorder="1" applyAlignment="1">
      <alignment vertical="center"/>
    </xf>
    <xf numFmtId="165" fontId="17" fillId="0" borderId="5" xfId="2" applyNumberFormat="1" applyFont="1" applyBorder="1" applyAlignment="1">
      <alignment vertical="center"/>
    </xf>
    <xf numFmtId="165" fontId="15" fillId="0" borderId="66" xfId="2" applyNumberFormat="1" applyFont="1" applyBorder="1" applyAlignment="1">
      <alignment horizontal="left" vertical="center"/>
    </xf>
    <xf numFmtId="165" fontId="17" fillId="0" borderId="20" xfId="2" applyNumberFormat="1" applyFont="1" applyBorder="1" applyAlignment="1">
      <alignment vertical="center"/>
    </xf>
    <xf numFmtId="0" fontId="14" fillId="0" borderId="20" xfId="2" applyFont="1" applyBorder="1" applyAlignment="1">
      <alignment horizontal="center" vertical="center"/>
    </xf>
    <xf numFmtId="0" fontId="15" fillId="0" borderId="20" xfId="2" applyFont="1" applyBorder="1" applyAlignment="1">
      <alignment horizontal="right" vertical="center"/>
    </xf>
    <xf numFmtId="0" fontId="9" fillId="0" borderId="32" xfId="2" applyFont="1" applyBorder="1" applyAlignment="1">
      <alignment horizontal="right" vertical="center"/>
    </xf>
    <xf numFmtId="21" fontId="22" fillId="0" borderId="51" xfId="2" applyNumberFormat="1" applyFont="1" applyBorder="1" applyAlignment="1">
      <alignment horizontal="center" vertical="center" wrapText="1"/>
    </xf>
    <xf numFmtId="21" fontId="22" fillId="0" borderId="48" xfId="2" applyNumberFormat="1" applyFont="1" applyBorder="1" applyAlignment="1">
      <alignment horizontal="center" vertical="center" wrapText="1"/>
    </xf>
    <xf numFmtId="0" fontId="9" fillId="0" borderId="31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13" fillId="2" borderId="30" xfId="2" applyFont="1" applyFill="1" applyBorder="1" applyAlignment="1">
      <alignment horizontal="center" vertical="center"/>
    </xf>
    <xf numFmtId="0" fontId="13" fillId="2" borderId="37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9" fillId="0" borderId="9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9" fillId="0" borderId="19" xfId="2" applyFont="1" applyBorder="1" applyAlignment="1">
      <alignment horizontal="left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13" fillId="2" borderId="29" xfId="2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14" fontId="9" fillId="0" borderId="20" xfId="2" applyNumberFormat="1" applyFont="1" applyBorder="1" applyAlignment="1">
      <alignment horizontal="center" vertical="center"/>
    </xf>
    <xf numFmtId="0" fontId="12" fillId="2" borderId="18" xfId="2" applyFont="1" applyFill="1" applyBorder="1" applyAlignment="1">
      <alignment horizontal="center" vertical="center"/>
    </xf>
    <xf numFmtId="0" fontId="13" fillId="0" borderId="42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7" fillId="2" borderId="43" xfId="8" applyFont="1" applyFill="1" applyBorder="1" applyAlignment="1">
      <alignment horizontal="center" vertical="center" wrapText="1"/>
    </xf>
    <xf numFmtId="0" fontId="17" fillId="2" borderId="44" xfId="8" applyFont="1" applyFill="1" applyBorder="1" applyAlignment="1">
      <alignment horizontal="center" vertical="center" wrapText="1"/>
    </xf>
    <xf numFmtId="0" fontId="17" fillId="2" borderId="45" xfId="2" applyFont="1" applyFill="1" applyBorder="1" applyAlignment="1">
      <alignment horizontal="center" vertical="center"/>
    </xf>
    <xf numFmtId="0" fontId="17" fillId="2" borderId="46" xfId="2" applyFont="1" applyFill="1" applyBorder="1" applyAlignment="1">
      <alignment horizontal="center" vertical="center"/>
    </xf>
    <xf numFmtId="0" fontId="17" fillId="2" borderId="27" xfId="8" applyFont="1" applyFill="1" applyBorder="1" applyAlignment="1">
      <alignment horizontal="center" vertical="center" wrapText="1"/>
    </xf>
    <xf numFmtId="0" fontId="17" fillId="2" borderId="28" xfId="8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9" fillId="0" borderId="15" xfId="2" applyFont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165" fontId="13" fillId="2" borderId="18" xfId="2" applyNumberFormat="1" applyFont="1" applyFill="1" applyBorder="1" applyAlignment="1">
      <alignment horizontal="center" vertical="center"/>
    </xf>
    <xf numFmtId="0" fontId="19" fillId="0" borderId="33" xfId="2" applyFont="1" applyBorder="1" applyAlignment="1">
      <alignment horizontal="center" vertical="center"/>
    </xf>
    <xf numFmtId="0" fontId="19" fillId="0" borderId="34" xfId="2" applyFont="1" applyBorder="1" applyAlignment="1">
      <alignment horizontal="center" vertical="center"/>
    </xf>
    <xf numFmtId="0" fontId="19" fillId="0" borderId="35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3" fillId="0" borderId="26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3" fillId="2" borderId="9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19" xfId="2" applyFont="1" applyFill="1" applyBorder="1" applyAlignment="1">
      <alignment horizontal="center" vertical="center"/>
    </xf>
    <xf numFmtId="0" fontId="20" fillId="0" borderId="26" xfId="2" applyFont="1" applyBorder="1" applyAlignment="1">
      <alignment horizontal="center" vertical="center"/>
    </xf>
    <xf numFmtId="0" fontId="20" fillId="0" borderId="3" xfId="2" applyFont="1" applyBorder="1" applyAlignment="1">
      <alignment horizontal="center" vertical="center"/>
    </xf>
    <xf numFmtId="0" fontId="20" fillId="0" borderId="4" xfId="2" applyFont="1" applyBorder="1" applyAlignment="1">
      <alignment horizontal="center" vertical="center"/>
    </xf>
    <xf numFmtId="0" fontId="9" fillId="0" borderId="32" xfId="2" applyFont="1" applyBorder="1" applyAlignment="1">
      <alignment horizontal="center" vertical="center"/>
    </xf>
    <xf numFmtId="14" fontId="17" fillId="2" borderId="27" xfId="8" applyNumberFormat="1" applyFont="1" applyFill="1" applyBorder="1" applyAlignment="1">
      <alignment horizontal="center" vertical="center" wrapText="1"/>
    </xf>
    <xf numFmtId="14" fontId="17" fillId="2" borderId="28" xfId="8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7" fillId="2" borderId="38" xfId="8" applyFont="1" applyFill="1" applyBorder="1" applyAlignment="1">
      <alignment horizontal="center" vertical="center" wrapText="1"/>
    </xf>
    <xf numFmtId="0" fontId="17" fillId="2" borderId="39" xfId="8" applyFont="1" applyFill="1" applyBorder="1" applyAlignment="1">
      <alignment horizontal="center" vertical="center" wrapText="1"/>
    </xf>
    <xf numFmtId="165" fontId="15" fillId="0" borderId="5" xfId="2" applyNumberFormat="1" applyFont="1" applyBorder="1" applyAlignment="1">
      <alignment horizontal="left" vertical="center" wrapText="1"/>
    </xf>
    <xf numFmtId="165" fontId="15" fillId="0" borderId="18" xfId="2" applyNumberFormat="1" applyFont="1" applyBorder="1" applyAlignment="1">
      <alignment horizontal="left" vertical="center" wrapText="1"/>
    </xf>
    <xf numFmtId="2" fontId="17" fillId="2" borderId="27" xfId="8" applyNumberFormat="1" applyFont="1" applyFill="1" applyBorder="1" applyAlignment="1">
      <alignment horizontal="center" vertical="center" wrapText="1"/>
    </xf>
    <xf numFmtId="2" fontId="17" fillId="2" borderId="28" xfId="8" applyNumberFormat="1" applyFont="1" applyFill="1" applyBorder="1" applyAlignment="1">
      <alignment horizontal="center" vertical="center" wrapText="1"/>
    </xf>
    <xf numFmtId="0" fontId="17" fillId="2" borderId="27" xfId="2" applyFont="1" applyFill="1" applyBorder="1" applyAlignment="1">
      <alignment horizontal="center" vertical="center" wrapText="1"/>
    </xf>
    <xf numFmtId="0" fontId="17" fillId="2" borderId="28" xfId="2" applyFont="1" applyFill="1" applyBorder="1" applyAlignment="1">
      <alignment horizontal="center" vertical="center" wrapText="1"/>
    </xf>
    <xf numFmtId="0" fontId="17" fillId="2" borderId="40" xfId="2" applyFont="1" applyFill="1" applyBorder="1" applyAlignment="1">
      <alignment horizontal="center" vertical="center" wrapText="1"/>
    </xf>
    <xf numFmtId="0" fontId="17" fillId="2" borderId="41" xfId="2" applyFont="1" applyFill="1" applyBorder="1" applyAlignment="1">
      <alignment horizontal="center" vertical="center" wrapText="1"/>
    </xf>
    <xf numFmtId="2" fontId="9" fillId="0" borderId="20" xfId="2" applyNumberFormat="1" applyFont="1" applyBorder="1" applyAlignment="1">
      <alignment horizontal="center" vertical="center"/>
    </xf>
    <xf numFmtId="2" fontId="9" fillId="0" borderId="32" xfId="2" applyNumberFormat="1" applyFont="1" applyBorder="1" applyAlignment="1">
      <alignment horizontal="center" vertical="center"/>
    </xf>
    <xf numFmtId="2" fontId="12" fillId="2" borderId="5" xfId="2" applyNumberFormat="1" applyFont="1" applyFill="1" applyBorder="1" applyAlignment="1">
      <alignment horizontal="center" vertical="center"/>
    </xf>
    <xf numFmtId="2" fontId="12" fillId="2" borderId="18" xfId="2" applyNumberFormat="1" applyFont="1" applyFill="1" applyBorder="1" applyAlignment="1">
      <alignment horizontal="center" vertical="center"/>
    </xf>
    <xf numFmtId="0" fontId="15" fillId="2" borderId="27" xfId="2" applyFont="1" applyFill="1" applyBorder="1" applyAlignment="1">
      <alignment horizontal="center" vertical="center" wrapText="1"/>
    </xf>
    <xf numFmtId="0" fontId="15" fillId="2" borderId="50" xfId="2" applyFont="1" applyFill="1" applyBorder="1" applyAlignment="1">
      <alignment horizontal="center" vertical="center" wrapText="1"/>
    </xf>
    <xf numFmtId="165" fontId="15" fillId="0" borderId="10" xfId="2" applyNumberFormat="1" applyFont="1" applyBorder="1" applyAlignment="1">
      <alignment horizontal="left" vertical="center" wrapText="1"/>
    </xf>
    <xf numFmtId="165" fontId="13" fillId="2" borderId="10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4" xfId="6" xr:uid="{00000000-0005-0000-0000-000006000000}"/>
    <cellStyle name="Обычный_ID4938_RS_1" xfId="7" xr:uid="{00000000-0005-0000-0000-000007000000}"/>
    <cellStyle name="Обычный_Стартовый протокол Смирнов_20101106_Results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110671</xdr:rowOff>
    </xdr:from>
    <xdr:to>
      <xdr:col>2</xdr:col>
      <xdr:colOff>156783</xdr:colOff>
      <xdr:row>3</xdr:row>
      <xdr:rowOff>139700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7DFAE53F-6CAD-42B0-AB54-D708093C0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10671"/>
          <a:ext cx="1128333" cy="867229"/>
        </a:xfrm>
        <a:prstGeom prst="rect">
          <a:avLst/>
        </a:prstGeom>
      </xdr:spPr>
    </xdr:pic>
    <xdr:clientData/>
  </xdr:twoCellAnchor>
  <xdr:twoCellAnchor editAs="oneCell">
    <xdr:from>
      <xdr:col>9</xdr:col>
      <xdr:colOff>373552</xdr:colOff>
      <xdr:row>0</xdr:row>
      <xdr:rowOff>70757</xdr:rowOff>
    </xdr:from>
    <xdr:to>
      <xdr:col>10</xdr:col>
      <xdr:colOff>926418</xdr:colOff>
      <xdr:row>3</xdr:row>
      <xdr:rowOff>241300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BA1E8B08-8784-4EB0-9605-B430037C6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8052" y="70757"/>
          <a:ext cx="1340266" cy="1008743"/>
        </a:xfrm>
        <a:prstGeom prst="rect">
          <a:avLst/>
        </a:prstGeom>
      </xdr:spPr>
    </xdr:pic>
    <xdr:clientData/>
  </xdr:twoCellAnchor>
  <xdr:twoCellAnchor>
    <xdr:from>
      <xdr:col>2</xdr:col>
      <xdr:colOff>495300</xdr:colOff>
      <xdr:row>0</xdr:row>
      <xdr:rowOff>165100</xdr:rowOff>
    </xdr:from>
    <xdr:to>
      <xdr:col>3</xdr:col>
      <xdr:colOff>645338</xdr:colOff>
      <xdr:row>3</xdr:row>
      <xdr:rowOff>139700</xdr:rowOff>
    </xdr:to>
    <xdr:pic>
      <xdr:nvPicPr>
        <xdr:cNvPr id="7" name="image1.jpeg">
          <a:extLst>
            <a:ext uri="{FF2B5EF4-FFF2-40B4-BE49-F238E27FC236}">
              <a16:creationId xmlns:a16="http://schemas.microsoft.com/office/drawing/2014/main" id="{48D424B9-8ABC-4E8B-B4E7-6A0E8A925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165100"/>
          <a:ext cx="1153338" cy="812800"/>
        </a:xfrm>
        <a:prstGeom prst="rect">
          <a:avLst/>
        </a:prstGeom>
      </xdr:spPr>
    </xdr:pic>
    <xdr:clientData/>
  </xdr:twoCellAnchor>
  <xdr:twoCellAnchor editAs="oneCell">
    <xdr:from>
      <xdr:col>10</xdr:col>
      <xdr:colOff>984850</xdr:colOff>
      <xdr:row>0</xdr:row>
      <xdr:rowOff>101600</xdr:rowOff>
    </xdr:from>
    <xdr:to>
      <xdr:col>11</xdr:col>
      <xdr:colOff>1183983</xdr:colOff>
      <xdr:row>3</xdr:row>
      <xdr:rowOff>152400</xdr:rowOff>
    </xdr:to>
    <xdr:pic>
      <xdr:nvPicPr>
        <xdr:cNvPr id="8" name="image3.jpeg">
          <a:extLst>
            <a:ext uri="{FF2B5EF4-FFF2-40B4-BE49-F238E27FC236}">
              <a16:creationId xmlns:a16="http://schemas.microsoft.com/office/drawing/2014/main" id="{6032DD6B-3B2E-4E99-BB73-580F0C008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6750" y="101600"/>
          <a:ext cx="1189733" cy="88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278815</xdr:colOff>
      <xdr:row>0</xdr:row>
      <xdr:rowOff>127293</xdr:rowOff>
    </xdr:from>
    <xdr:to>
      <xdr:col>3</xdr:col>
      <xdr:colOff>456541</xdr:colOff>
      <xdr:row>3</xdr:row>
      <xdr:rowOff>141764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C6B18CD-4E70-48A4-803C-8F61536B2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245" y="127293"/>
          <a:ext cx="1180866" cy="824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43382</xdr:colOff>
      <xdr:row>0</xdr:row>
      <xdr:rowOff>130968</xdr:rowOff>
    </xdr:from>
    <xdr:ext cx="1191251" cy="910754"/>
    <xdr:pic>
      <xdr:nvPicPr>
        <xdr:cNvPr id="4" name="Picture 2">
          <a:extLst>
            <a:ext uri="{FF2B5EF4-FFF2-40B4-BE49-F238E27FC236}">
              <a16:creationId xmlns:a16="http://schemas.microsoft.com/office/drawing/2014/main" id="{C7BE4C64-8519-4127-A973-0ABB209201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8924" r="-4694"/>
        <a:stretch/>
      </xdr:blipFill>
      <xdr:spPr>
        <a:xfrm>
          <a:off x="10817483" y="130968"/>
          <a:ext cx="1191251" cy="910754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106102</xdr:rowOff>
    </xdr:from>
    <xdr:to>
      <xdr:col>2</xdr:col>
      <xdr:colOff>105903</xdr:colOff>
      <xdr:row>3</xdr:row>
      <xdr:rowOff>163103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id="{FAA96110-8C52-44EA-B2CD-767A3105C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6102"/>
          <a:ext cx="1128333" cy="867229"/>
        </a:xfrm>
        <a:prstGeom prst="rect">
          <a:avLst/>
        </a:prstGeom>
      </xdr:spPr>
    </xdr:pic>
    <xdr:clientData/>
  </xdr:twoCellAnchor>
  <xdr:twoCellAnchor editAs="oneCell">
    <xdr:from>
      <xdr:col>10</xdr:col>
      <xdr:colOff>260431</xdr:colOff>
      <xdr:row>0</xdr:row>
      <xdr:rowOff>77165</xdr:rowOff>
    </xdr:from>
    <xdr:to>
      <xdr:col>11</xdr:col>
      <xdr:colOff>857988</xdr:colOff>
      <xdr:row>4</xdr:row>
      <xdr:rowOff>5604</xdr:rowOff>
    </xdr:to>
    <xdr:pic>
      <xdr:nvPicPr>
        <xdr:cNvPr id="6" name="image2.png">
          <a:extLst>
            <a:ext uri="{FF2B5EF4-FFF2-40B4-BE49-F238E27FC236}">
              <a16:creationId xmlns:a16="http://schemas.microsoft.com/office/drawing/2014/main" id="{AA4E7FEC-E9EE-4B68-8627-2350C064D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5494" y="77165"/>
          <a:ext cx="1340266" cy="1008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outlinePr summaryBelow="0"/>
    <pageSetUpPr fitToPage="1"/>
  </sheetPr>
  <dimension ref="A1:AA85"/>
  <sheetViews>
    <sheetView view="pageBreakPreview" topLeftCell="A49" zoomScale="89" zoomScaleNormal="70" zoomScaleSheetLayoutView="89" zoomScalePageLayoutView="50" workbookViewId="0">
      <selection activeCell="A68" sqref="A68:D68"/>
    </sheetView>
  </sheetViews>
  <sheetFormatPr defaultColWidth="9.109375" defaultRowHeight="13.8" x14ac:dyDescent="0.25"/>
  <cols>
    <col min="1" max="1" width="7" style="2" customWidth="1"/>
    <col min="2" max="2" width="7.88671875" style="52" customWidth="1"/>
    <col min="3" max="3" width="14.6640625" style="52" customWidth="1"/>
    <col min="4" max="4" width="22.88671875" style="2" customWidth="1"/>
    <col min="5" max="5" width="11.6640625" style="19" customWidth="1"/>
    <col min="6" max="6" width="12" style="2" customWidth="1"/>
    <col min="7" max="7" width="24" style="2" customWidth="1"/>
    <col min="8" max="8" width="13.109375" style="43" customWidth="1"/>
    <col min="9" max="9" width="14.6640625" style="2" customWidth="1"/>
    <col min="10" max="10" width="11.5546875" style="49" customWidth="1"/>
    <col min="11" max="11" width="14.44140625" style="2" customWidth="1"/>
    <col min="12" max="12" width="18.6640625" style="2" customWidth="1"/>
    <col min="13" max="16384" width="9.109375" style="2"/>
  </cols>
  <sheetData>
    <row r="1" spans="1:27" ht="21.75" customHeight="1" x14ac:dyDescent="0.25">
      <c r="A1" s="222" t="s">
        <v>48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27" ht="21.75" customHeight="1" x14ac:dyDescent="0.25">
      <c r="A2" s="222" t="s">
        <v>49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27" ht="21.75" customHeight="1" x14ac:dyDescent="0.25">
      <c r="A3" s="222" t="s">
        <v>50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27" ht="21.75" customHeight="1" x14ac:dyDescent="0.25">
      <c r="A4" s="222" t="s">
        <v>51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9" customHeight="1" x14ac:dyDescent="0.25">
      <c r="A5" s="223" t="s">
        <v>35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</row>
    <row r="6" spans="1:27" s="3" customFormat="1" ht="28.8" x14ac:dyDescent="0.25">
      <c r="A6" s="200" t="s">
        <v>71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1"/>
      <c r="N6" s="21"/>
      <c r="O6" s="21"/>
      <c r="P6" s="21"/>
      <c r="Q6" s="21"/>
      <c r="R6" s="21"/>
      <c r="S6" s="21"/>
      <c r="T6" s="21"/>
    </row>
    <row r="7" spans="1:27" s="3" customFormat="1" ht="18" customHeight="1" x14ac:dyDescent="0.25">
      <c r="A7" s="210" t="s">
        <v>13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</row>
    <row r="8" spans="1:27" s="3" customFormat="1" ht="9" customHeight="1" thickBot="1" x14ac:dyDescent="0.3">
      <c r="A8" s="206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</row>
    <row r="9" spans="1:27" ht="19.5" customHeight="1" thickTop="1" x14ac:dyDescent="0.25">
      <c r="A9" s="207" t="s">
        <v>18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9"/>
    </row>
    <row r="10" spans="1:27" ht="18" customHeight="1" x14ac:dyDescent="0.25">
      <c r="A10" s="201" t="s">
        <v>73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3"/>
    </row>
    <row r="11" spans="1:27" ht="19.5" customHeight="1" x14ac:dyDescent="0.25">
      <c r="A11" s="201" t="s">
        <v>72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3"/>
    </row>
    <row r="12" spans="1:27" ht="5.25" customHeight="1" x14ac:dyDescent="0.25">
      <c r="A12" s="216" t="s">
        <v>35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8"/>
    </row>
    <row r="13" spans="1:27" ht="15.6" x14ac:dyDescent="0.25">
      <c r="A13" s="192" t="s">
        <v>52</v>
      </c>
      <c r="B13" s="193"/>
      <c r="C13" s="193"/>
      <c r="D13" s="193"/>
      <c r="E13" s="4"/>
      <c r="G13" s="161" t="s">
        <v>74</v>
      </c>
      <c r="H13" s="91"/>
      <c r="J13" s="23"/>
      <c r="K13" s="5"/>
      <c r="L13" s="6" t="s">
        <v>76</v>
      </c>
    </row>
    <row r="14" spans="1:27" ht="15.6" x14ac:dyDescent="0.25">
      <c r="A14" s="211" t="s">
        <v>53</v>
      </c>
      <c r="B14" s="212"/>
      <c r="C14" s="212"/>
      <c r="D14" s="212"/>
      <c r="E14" s="7"/>
      <c r="G14" s="60" t="s">
        <v>75</v>
      </c>
      <c r="H14" s="91"/>
      <c r="J14" s="25"/>
      <c r="K14" s="8"/>
      <c r="L14" s="9" t="s">
        <v>77</v>
      </c>
    </row>
    <row r="15" spans="1:27" ht="14.4" x14ac:dyDescent="0.25">
      <c r="A15" s="213" t="s">
        <v>8</v>
      </c>
      <c r="B15" s="214"/>
      <c r="C15" s="214"/>
      <c r="D15" s="214"/>
      <c r="E15" s="214"/>
      <c r="F15" s="214"/>
      <c r="G15" s="215"/>
      <c r="H15" s="204" t="s">
        <v>0</v>
      </c>
      <c r="I15" s="204"/>
      <c r="J15" s="204"/>
      <c r="K15" s="204"/>
      <c r="L15" s="205"/>
    </row>
    <row r="16" spans="1:27" ht="27.6" customHeight="1" x14ac:dyDescent="0.25">
      <c r="A16" s="26" t="s">
        <v>14</v>
      </c>
      <c r="B16" s="10"/>
      <c r="C16" s="10"/>
      <c r="D16" s="27"/>
      <c r="E16" s="28"/>
      <c r="F16" s="27"/>
      <c r="G16" s="162"/>
      <c r="H16" s="226" t="s">
        <v>57</v>
      </c>
      <c r="I16" s="226"/>
      <c r="J16" s="226"/>
      <c r="K16" s="226"/>
      <c r="L16" s="227"/>
    </row>
    <row r="17" spans="1:12" ht="14.4" x14ac:dyDescent="0.25">
      <c r="A17" s="26" t="s">
        <v>15</v>
      </c>
      <c r="B17" s="10"/>
      <c r="C17" s="10"/>
      <c r="D17" s="11"/>
      <c r="E17" s="56"/>
      <c r="F17" s="29"/>
      <c r="G17" s="163" t="s">
        <v>54</v>
      </c>
      <c r="H17" s="166" t="s">
        <v>42</v>
      </c>
      <c r="I17" s="166"/>
      <c r="J17" s="166"/>
      <c r="K17" s="166"/>
      <c r="L17" s="167"/>
    </row>
    <row r="18" spans="1:12" ht="14.4" x14ac:dyDescent="0.25">
      <c r="A18" s="26" t="s">
        <v>16</v>
      </c>
      <c r="B18" s="10"/>
      <c r="C18" s="10"/>
      <c r="D18" s="11"/>
      <c r="E18" s="56"/>
      <c r="F18" s="29"/>
      <c r="G18" s="163" t="s">
        <v>55</v>
      </c>
      <c r="H18" s="166" t="s">
        <v>43</v>
      </c>
      <c r="I18" s="166"/>
      <c r="J18" s="166"/>
      <c r="K18" s="166"/>
      <c r="L18" s="167"/>
    </row>
    <row r="19" spans="1:12" ht="16.2" thickBot="1" x14ac:dyDescent="0.3">
      <c r="A19" s="26" t="s">
        <v>12</v>
      </c>
      <c r="B19" s="160"/>
      <c r="C19" s="160"/>
      <c r="D19" s="29"/>
      <c r="F19" s="62"/>
      <c r="G19" s="164" t="s">
        <v>56</v>
      </c>
      <c r="H19" s="92" t="s">
        <v>37</v>
      </c>
      <c r="J19" s="12">
        <v>25</v>
      </c>
      <c r="K19" s="55"/>
      <c r="L19" s="97" t="s">
        <v>78</v>
      </c>
    </row>
    <row r="20" spans="1:12" ht="7.5" customHeight="1" thickTop="1" thickBot="1" x14ac:dyDescent="0.3">
      <c r="A20" s="13"/>
      <c r="B20" s="14"/>
      <c r="C20" s="14"/>
      <c r="D20" s="15"/>
      <c r="E20" s="16"/>
      <c r="F20" s="15"/>
      <c r="G20" s="15"/>
      <c r="H20" s="30"/>
      <c r="I20" s="15"/>
      <c r="J20" s="31"/>
      <c r="K20" s="15"/>
      <c r="L20" s="17"/>
    </row>
    <row r="21" spans="1:12" s="18" customFormat="1" ht="21" customHeight="1" thickTop="1" x14ac:dyDescent="0.25">
      <c r="A21" s="196" t="s">
        <v>5</v>
      </c>
      <c r="B21" s="198" t="s">
        <v>10</v>
      </c>
      <c r="C21" s="198" t="s">
        <v>27</v>
      </c>
      <c r="D21" s="198" t="s">
        <v>1</v>
      </c>
      <c r="E21" s="220" t="s">
        <v>26</v>
      </c>
      <c r="F21" s="198" t="s">
        <v>7</v>
      </c>
      <c r="G21" s="194" t="s">
        <v>38</v>
      </c>
      <c r="H21" s="224" t="s">
        <v>6</v>
      </c>
      <c r="I21" s="198" t="s">
        <v>22</v>
      </c>
      <c r="J21" s="228" t="s">
        <v>19</v>
      </c>
      <c r="K21" s="230" t="s">
        <v>21</v>
      </c>
      <c r="L21" s="232" t="s">
        <v>11</v>
      </c>
    </row>
    <row r="22" spans="1:12" s="18" customFormat="1" ht="13.5" customHeight="1" thickBot="1" x14ac:dyDescent="0.3">
      <c r="A22" s="197"/>
      <c r="B22" s="199"/>
      <c r="C22" s="199"/>
      <c r="D22" s="199"/>
      <c r="E22" s="221"/>
      <c r="F22" s="199"/>
      <c r="G22" s="195"/>
      <c r="H22" s="225"/>
      <c r="I22" s="199"/>
      <c r="J22" s="229"/>
      <c r="K22" s="231"/>
      <c r="L22" s="233"/>
    </row>
    <row r="23" spans="1:12" ht="21.75" customHeight="1" x14ac:dyDescent="0.25">
      <c r="A23" s="74">
        <v>1</v>
      </c>
      <c r="B23" s="63">
        <v>109</v>
      </c>
      <c r="C23" s="63">
        <v>10083179100</v>
      </c>
      <c r="D23" s="64" t="s">
        <v>79</v>
      </c>
      <c r="E23" s="103">
        <v>38534</v>
      </c>
      <c r="F23" s="89" t="s">
        <v>24</v>
      </c>
      <c r="G23" s="57" t="s">
        <v>60</v>
      </c>
      <c r="H23" s="108">
        <v>2.1198611111111113E-2</v>
      </c>
      <c r="I23" s="108" t="s">
        <v>35</v>
      </c>
      <c r="J23" s="67">
        <f>IFERROR($J$19*3600/(HOUR(H23)*3600+MINUTE(H23)*60+SECOND(H23)),"")</f>
        <v>49.126637554585152</v>
      </c>
      <c r="K23" s="66" t="s">
        <v>24</v>
      </c>
      <c r="L23" s="75"/>
    </row>
    <row r="24" spans="1:12" ht="21.75" customHeight="1" thickBot="1" x14ac:dyDescent="0.3">
      <c r="A24" s="81">
        <f>A23</f>
        <v>1</v>
      </c>
      <c r="B24" s="58">
        <v>110</v>
      </c>
      <c r="C24" s="59">
        <v>10080358622</v>
      </c>
      <c r="D24" s="65" t="s">
        <v>80</v>
      </c>
      <c r="E24" s="104">
        <v>38421</v>
      </c>
      <c r="F24" s="93" t="s">
        <v>24</v>
      </c>
      <c r="G24" s="106" t="s">
        <v>60</v>
      </c>
      <c r="H24" s="109">
        <f>H23</f>
        <v>2.1198611111111113E-2</v>
      </c>
      <c r="I24" s="109" t="str">
        <f>I23</f>
        <v/>
      </c>
      <c r="J24" s="94">
        <f>J23</f>
        <v>49.126637554585152</v>
      </c>
      <c r="K24" s="58" t="s">
        <v>24</v>
      </c>
      <c r="L24" s="76"/>
    </row>
    <row r="25" spans="1:12" ht="21.75" customHeight="1" x14ac:dyDescent="0.25">
      <c r="A25" s="74">
        <v>2</v>
      </c>
      <c r="B25" s="63">
        <v>119</v>
      </c>
      <c r="C25" s="63">
        <v>10090936268</v>
      </c>
      <c r="D25" s="64" t="s">
        <v>81</v>
      </c>
      <c r="E25" s="103">
        <v>38450</v>
      </c>
      <c r="F25" s="89" t="s">
        <v>24</v>
      </c>
      <c r="G25" s="57" t="s">
        <v>61</v>
      </c>
      <c r="H25" s="108">
        <v>2.1531018518518519E-2</v>
      </c>
      <c r="I25" s="108">
        <f>H25-$H$23</f>
        <v>3.3240740740740626E-4</v>
      </c>
      <c r="J25" s="67">
        <f>IFERROR($J$19*3600/(HOUR(H25)*3600+MINUTE(H25)*60+SECOND(H25)),"")</f>
        <v>48.387096774193552</v>
      </c>
      <c r="K25" s="66" t="s">
        <v>24</v>
      </c>
      <c r="L25" s="75"/>
    </row>
    <row r="26" spans="1:12" ht="21.75" customHeight="1" thickBot="1" x14ac:dyDescent="0.3">
      <c r="A26" s="81">
        <f>A25</f>
        <v>2</v>
      </c>
      <c r="B26" s="58">
        <v>121</v>
      </c>
      <c r="C26" s="59">
        <v>10097338167</v>
      </c>
      <c r="D26" s="65" t="s">
        <v>82</v>
      </c>
      <c r="E26" s="104">
        <v>38553</v>
      </c>
      <c r="F26" s="90" t="s">
        <v>20</v>
      </c>
      <c r="G26" s="94" t="s">
        <v>61</v>
      </c>
      <c r="H26" s="109">
        <f>H25</f>
        <v>2.1531018518518519E-2</v>
      </c>
      <c r="I26" s="109">
        <f>I25</f>
        <v>3.3240740740740626E-4</v>
      </c>
      <c r="J26" s="94">
        <f>J25</f>
        <v>48.387096774193552</v>
      </c>
      <c r="K26" s="58" t="s">
        <v>24</v>
      </c>
      <c r="L26" s="76"/>
    </row>
    <row r="27" spans="1:12" ht="21.75" customHeight="1" x14ac:dyDescent="0.25">
      <c r="A27" s="74">
        <v>3</v>
      </c>
      <c r="B27" s="63">
        <v>124</v>
      </c>
      <c r="C27" s="63">
        <v>10089713462</v>
      </c>
      <c r="D27" s="64" t="s">
        <v>83</v>
      </c>
      <c r="E27" s="103">
        <v>38701</v>
      </c>
      <c r="F27" s="89" t="s">
        <v>20</v>
      </c>
      <c r="G27" s="57" t="s">
        <v>61</v>
      </c>
      <c r="H27" s="108">
        <v>2.1574884259259259E-2</v>
      </c>
      <c r="I27" s="108">
        <f>H27-$H$23</f>
        <v>3.7627314814814641E-4</v>
      </c>
      <c r="J27" s="67">
        <f>IFERROR($J$19*3600/(HOUR(H27)*3600+MINUTE(H27)*60+SECOND(H27)),"")</f>
        <v>48.283261802575105</v>
      </c>
      <c r="K27" s="66" t="s">
        <v>24</v>
      </c>
      <c r="L27" s="75"/>
    </row>
    <row r="28" spans="1:12" ht="21.75" customHeight="1" thickBot="1" x14ac:dyDescent="0.3">
      <c r="A28" s="81">
        <f>A27</f>
        <v>3</v>
      </c>
      <c r="B28" s="58">
        <v>125</v>
      </c>
      <c r="C28" s="59">
        <v>10092384194</v>
      </c>
      <c r="D28" s="65" t="s">
        <v>84</v>
      </c>
      <c r="E28" s="104">
        <v>38721</v>
      </c>
      <c r="F28" s="90" t="s">
        <v>24</v>
      </c>
      <c r="G28" s="94" t="s">
        <v>61</v>
      </c>
      <c r="H28" s="109">
        <f>H27</f>
        <v>2.1574884259259259E-2</v>
      </c>
      <c r="I28" s="109">
        <f>I27</f>
        <v>3.7627314814814641E-4</v>
      </c>
      <c r="J28" s="94">
        <f>J27</f>
        <v>48.283261802575105</v>
      </c>
      <c r="K28" s="58" t="s">
        <v>24</v>
      </c>
      <c r="L28" s="76"/>
    </row>
    <row r="29" spans="1:12" ht="21.75" customHeight="1" x14ac:dyDescent="0.25">
      <c r="A29" s="74">
        <v>4</v>
      </c>
      <c r="B29" s="63">
        <v>102</v>
      </c>
      <c r="C29" s="63">
        <v>10119333525</v>
      </c>
      <c r="D29" s="64" t="s">
        <v>85</v>
      </c>
      <c r="E29" s="103">
        <v>38655</v>
      </c>
      <c r="F29" s="89" t="s">
        <v>24</v>
      </c>
      <c r="G29" s="57" t="s">
        <v>63</v>
      </c>
      <c r="H29" s="108">
        <v>2.183310185185185E-2</v>
      </c>
      <c r="I29" s="108">
        <f>H29-$H$23</f>
        <v>6.3449074074073755E-4</v>
      </c>
      <c r="J29" s="67">
        <f>IFERROR($J$19*3600/(HOUR(H29)*3600+MINUTE(H29)*60+SECOND(H29)),"")</f>
        <v>47.720042417815485</v>
      </c>
      <c r="K29" s="66" t="s">
        <v>24</v>
      </c>
      <c r="L29" s="75"/>
    </row>
    <row r="30" spans="1:12" ht="21.75" customHeight="1" thickBot="1" x14ac:dyDescent="0.3">
      <c r="A30" s="81">
        <f>A29</f>
        <v>4</v>
      </c>
      <c r="B30" s="58">
        <v>100</v>
      </c>
      <c r="C30" s="59">
        <v>10105838603</v>
      </c>
      <c r="D30" s="65" t="s">
        <v>86</v>
      </c>
      <c r="E30" s="104">
        <v>38452</v>
      </c>
      <c r="F30" s="90" t="s">
        <v>20</v>
      </c>
      <c r="G30" s="94" t="s">
        <v>63</v>
      </c>
      <c r="H30" s="109">
        <f>H29</f>
        <v>2.183310185185185E-2</v>
      </c>
      <c r="I30" s="109">
        <f>I29</f>
        <v>6.3449074074073755E-4</v>
      </c>
      <c r="J30" s="94">
        <f>J29</f>
        <v>47.720042417815485</v>
      </c>
      <c r="K30" s="58" t="s">
        <v>24</v>
      </c>
      <c r="L30" s="76"/>
    </row>
    <row r="31" spans="1:12" ht="21.75" customHeight="1" x14ac:dyDescent="0.25">
      <c r="A31" s="74">
        <v>5</v>
      </c>
      <c r="B31" s="63">
        <v>120</v>
      </c>
      <c r="C31" s="63">
        <v>10077957971</v>
      </c>
      <c r="D31" s="64" t="s">
        <v>87</v>
      </c>
      <c r="E31" s="103">
        <v>38460</v>
      </c>
      <c r="F31" s="89" t="s">
        <v>20</v>
      </c>
      <c r="G31" s="57" t="s">
        <v>61</v>
      </c>
      <c r="H31" s="108">
        <v>2.1841435185185189E-2</v>
      </c>
      <c r="I31" s="108">
        <f>H31-$H$23</f>
        <v>6.4282407407407691E-4</v>
      </c>
      <c r="J31" s="67">
        <f>IFERROR($J$19*3600/(HOUR(H31)*3600+MINUTE(H31)*60+SECOND(H31)),"")</f>
        <v>47.694753577106518</v>
      </c>
      <c r="K31" s="66" t="s">
        <v>24</v>
      </c>
      <c r="L31" s="75"/>
    </row>
    <row r="32" spans="1:12" ht="21.75" customHeight="1" thickBot="1" x14ac:dyDescent="0.3">
      <c r="A32" s="81">
        <f>A31</f>
        <v>5</v>
      </c>
      <c r="B32" s="58">
        <v>126</v>
      </c>
      <c r="C32" s="59">
        <v>10095184666</v>
      </c>
      <c r="D32" s="65" t="s">
        <v>88</v>
      </c>
      <c r="E32" s="104">
        <v>38904</v>
      </c>
      <c r="F32" s="90" t="s">
        <v>24</v>
      </c>
      <c r="G32" s="94" t="s">
        <v>61</v>
      </c>
      <c r="H32" s="109">
        <f>H31</f>
        <v>2.1841435185185189E-2</v>
      </c>
      <c r="I32" s="109">
        <f>I31</f>
        <v>6.4282407407407691E-4</v>
      </c>
      <c r="J32" s="94">
        <f>J31</f>
        <v>47.694753577106518</v>
      </c>
      <c r="K32" s="58" t="s">
        <v>24</v>
      </c>
      <c r="L32" s="76"/>
    </row>
    <row r="33" spans="1:12" ht="21.75" customHeight="1" x14ac:dyDescent="0.25">
      <c r="A33" s="74">
        <v>6</v>
      </c>
      <c r="B33" s="63">
        <v>139</v>
      </c>
      <c r="C33" s="63">
        <v>10114922853</v>
      </c>
      <c r="D33" s="64" t="s">
        <v>89</v>
      </c>
      <c r="E33" s="103">
        <v>38882</v>
      </c>
      <c r="F33" s="89" t="s">
        <v>24</v>
      </c>
      <c r="G33" s="57" t="s">
        <v>90</v>
      </c>
      <c r="H33" s="108">
        <v>2.1990625E-2</v>
      </c>
      <c r="I33" s="108">
        <f>H33-$H$23</f>
        <v>7.9201388888888724E-4</v>
      </c>
      <c r="J33" s="67">
        <f>IFERROR($J$19*3600/(HOUR(H33)*3600+MINUTE(H33)*60+SECOND(H33)),"")</f>
        <v>47.368421052631582</v>
      </c>
      <c r="K33" s="66" t="s">
        <v>24</v>
      </c>
      <c r="L33" s="75"/>
    </row>
    <row r="34" spans="1:12" ht="21.75" customHeight="1" thickBot="1" x14ac:dyDescent="0.3">
      <c r="A34" s="81">
        <f>A33</f>
        <v>6</v>
      </c>
      <c r="B34" s="58">
        <v>140</v>
      </c>
      <c r="C34" s="59">
        <v>10104924678</v>
      </c>
      <c r="D34" s="65" t="s">
        <v>91</v>
      </c>
      <c r="E34" s="104">
        <v>38740</v>
      </c>
      <c r="F34" s="90" t="s">
        <v>24</v>
      </c>
      <c r="G34" s="94" t="s">
        <v>90</v>
      </c>
      <c r="H34" s="109">
        <f>H33</f>
        <v>2.1990625E-2</v>
      </c>
      <c r="I34" s="109">
        <f>I33</f>
        <v>7.9201388888888724E-4</v>
      </c>
      <c r="J34" s="94">
        <f>J33</f>
        <v>47.368421052631582</v>
      </c>
      <c r="K34" s="58" t="s">
        <v>24</v>
      </c>
      <c r="L34" s="76"/>
    </row>
    <row r="35" spans="1:12" ht="21.75" customHeight="1" x14ac:dyDescent="0.25">
      <c r="A35" s="74">
        <v>7</v>
      </c>
      <c r="B35" s="63">
        <v>137</v>
      </c>
      <c r="C35" s="63">
        <v>10105335415</v>
      </c>
      <c r="D35" s="64" t="s">
        <v>92</v>
      </c>
      <c r="E35" s="103">
        <v>38507</v>
      </c>
      <c r="F35" s="89" t="s">
        <v>20</v>
      </c>
      <c r="G35" s="57" t="s">
        <v>62</v>
      </c>
      <c r="H35" s="108">
        <v>2.218414351851852E-2</v>
      </c>
      <c r="I35" s="108">
        <f>H35-$H$23</f>
        <v>9.8553240740740719E-4</v>
      </c>
      <c r="J35" s="67">
        <f>IFERROR($J$19*3600/(HOUR(H35)*3600+MINUTE(H35)*60+SECOND(H35)),"")</f>
        <v>46.948356807511736</v>
      </c>
      <c r="K35" s="66" t="s">
        <v>24</v>
      </c>
      <c r="L35" s="75"/>
    </row>
    <row r="36" spans="1:12" ht="21.75" customHeight="1" thickBot="1" x14ac:dyDescent="0.3">
      <c r="A36" s="81">
        <f>A35</f>
        <v>7</v>
      </c>
      <c r="B36" s="58">
        <v>136</v>
      </c>
      <c r="C36" s="59">
        <v>10093607206</v>
      </c>
      <c r="D36" s="65" t="s">
        <v>93</v>
      </c>
      <c r="E36" s="104">
        <v>38654</v>
      </c>
      <c r="F36" s="90" t="s">
        <v>24</v>
      </c>
      <c r="G36" s="94" t="s">
        <v>62</v>
      </c>
      <c r="H36" s="109">
        <f>H35</f>
        <v>2.218414351851852E-2</v>
      </c>
      <c r="I36" s="109">
        <f>I35</f>
        <v>9.8553240740740719E-4</v>
      </c>
      <c r="J36" s="94">
        <f>J35</f>
        <v>46.948356807511736</v>
      </c>
      <c r="K36" s="58" t="s">
        <v>24</v>
      </c>
      <c r="L36" s="76"/>
    </row>
    <row r="37" spans="1:12" ht="21.75" customHeight="1" x14ac:dyDescent="0.25">
      <c r="A37" s="74">
        <v>8</v>
      </c>
      <c r="B37" s="63">
        <v>111</v>
      </c>
      <c r="C37" s="63">
        <v>10095277121</v>
      </c>
      <c r="D37" s="64" t="s">
        <v>94</v>
      </c>
      <c r="E37" s="103">
        <v>38766</v>
      </c>
      <c r="F37" s="89" t="s">
        <v>24</v>
      </c>
      <c r="G37" s="57" t="s">
        <v>60</v>
      </c>
      <c r="H37" s="108">
        <v>2.2432986111111112E-2</v>
      </c>
      <c r="I37" s="108">
        <f>H37-$H$23</f>
        <v>1.2343749999999994E-3</v>
      </c>
      <c r="J37" s="67">
        <f>IFERROR($J$19*3600/(HOUR(H37)*3600+MINUTE(H37)*60+SECOND(H37)),"")</f>
        <v>46.43962848297214</v>
      </c>
      <c r="K37" s="66" t="s">
        <v>24</v>
      </c>
      <c r="L37" s="75"/>
    </row>
    <row r="38" spans="1:12" ht="21.75" customHeight="1" thickBot="1" x14ac:dyDescent="0.3">
      <c r="A38" s="81">
        <f>A37</f>
        <v>8</v>
      </c>
      <c r="B38" s="58">
        <v>112</v>
      </c>
      <c r="C38" s="59">
        <v>10109160649</v>
      </c>
      <c r="D38" s="65" t="s">
        <v>95</v>
      </c>
      <c r="E38" s="104">
        <v>38970</v>
      </c>
      <c r="F38" s="90" t="s">
        <v>24</v>
      </c>
      <c r="G38" s="94" t="s">
        <v>60</v>
      </c>
      <c r="H38" s="109">
        <f>H37</f>
        <v>2.2432986111111112E-2</v>
      </c>
      <c r="I38" s="109">
        <f>I37</f>
        <v>1.2343749999999994E-3</v>
      </c>
      <c r="J38" s="94">
        <f>J37</f>
        <v>46.43962848297214</v>
      </c>
      <c r="K38" s="58" t="s">
        <v>24</v>
      </c>
      <c r="L38" s="76"/>
    </row>
    <row r="39" spans="1:12" ht="21.75" customHeight="1" x14ac:dyDescent="0.25">
      <c r="A39" s="74">
        <v>9</v>
      </c>
      <c r="B39" s="63">
        <v>101</v>
      </c>
      <c r="C39" s="63">
        <v>10105861740</v>
      </c>
      <c r="D39" s="64" t="s">
        <v>96</v>
      </c>
      <c r="E39" s="103">
        <v>38495</v>
      </c>
      <c r="F39" s="89" t="s">
        <v>24</v>
      </c>
      <c r="G39" s="57" t="s">
        <v>63</v>
      </c>
      <c r="H39" s="108">
        <v>2.245358796296296E-2</v>
      </c>
      <c r="I39" s="108">
        <f>H39-$H$23</f>
        <v>1.2549768518518474E-3</v>
      </c>
      <c r="J39" s="67">
        <f>IFERROR($J$19*3600/(HOUR(H39)*3600+MINUTE(H39)*60+SECOND(H39)),"")</f>
        <v>46.391752577319586</v>
      </c>
      <c r="K39" s="66" t="s">
        <v>24</v>
      </c>
      <c r="L39" s="75"/>
    </row>
    <row r="40" spans="1:12" ht="21.75" customHeight="1" thickBot="1" x14ac:dyDescent="0.3">
      <c r="A40" s="81">
        <f>A39</f>
        <v>9</v>
      </c>
      <c r="B40" s="58">
        <v>103</v>
      </c>
      <c r="C40" s="59">
        <v>10119333626</v>
      </c>
      <c r="D40" s="65" t="s">
        <v>97</v>
      </c>
      <c r="E40" s="104">
        <v>38602</v>
      </c>
      <c r="F40" s="90" t="s">
        <v>24</v>
      </c>
      <c r="G40" s="94" t="s">
        <v>63</v>
      </c>
      <c r="H40" s="109">
        <f>H39</f>
        <v>2.245358796296296E-2</v>
      </c>
      <c r="I40" s="109">
        <f>I39</f>
        <v>1.2549768518518474E-3</v>
      </c>
      <c r="J40" s="94">
        <f>J39</f>
        <v>46.391752577319586</v>
      </c>
      <c r="K40" s="58" t="s">
        <v>24</v>
      </c>
      <c r="L40" s="76"/>
    </row>
    <row r="41" spans="1:12" ht="21.75" customHeight="1" x14ac:dyDescent="0.25">
      <c r="A41" s="74">
        <v>10</v>
      </c>
      <c r="B41" s="63">
        <v>138</v>
      </c>
      <c r="C41" s="63">
        <v>10091972047</v>
      </c>
      <c r="D41" s="64" t="s">
        <v>98</v>
      </c>
      <c r="E41" s="103">
        <v>38556</v>
      </c>
      <c r="F41" s="89" t="s">
        <v>20</v>
      </c>
      <c r="G41" s="57" t="s">
        <v>62</v>
      </c>
      <c r="H41" s="108">
        <v>2.2587152777777775E-2</v>
      </c>
      <c r="I41" s="108">
        <f>H41-$H$23</f>
        <v>1.3885416666666629E-3</v>
      </c>
      <c r="J41" s="67">
        <f>IFERROR($J$19*3600/(HOUR(H41)*3600+MINUTE(H41)*60+SECOND(H41)),"")</f>
        <v>46.106557377049178</v>
      </c>
      <c r="K41" s="66"/>
      <c r="L41" s="75"/>
    </row>
    <row r="42" spans="1:12" ht="21.75" customHeight="1" thickBot="1" x14ac:dyDescent="0.3">
      <c r="A42" s="81">
        <f>A41</f>
        <v>10</v>
      </c>
      <c r="B42" s="58">
        <v>135</v>
      </c>
      <c r="C42" s="59">
        <v>10081650136</v>
      </c>
      <c r="D42" s="65" t="s">
        <v>99</v>
      </c>
      <c r="E42" s="104">
        <v>38520</v>
      </c>
      <c r="F42" s="90" t="s">
        <v>20</v>
      </c>
      <c r="G42" s="94" t="s">
        <v>62</v>
      </c>
      <c r="H42" s="109">
        <f>H41</f>
        <v>2.2587152777777775E-2</v>
      </c>
      <c r="I42" s="109">
        <f>I41</f>
        <v>1.3885416666666629E-3</v>
      </c>
      <c r="J42" s="94">
        <f>J41</f>
        <v>46.106557377049178</v>
      </c>
      <c r="K42" s="58"/>
      <c r="L42" s="76"/>
    </row>
    <row r="43" spans="1:12" ht="21.75" customHeight="1" x14ac:dyDescent="0.25">
      <c r="A43" s="74">
        <v>11</v>
      </c>
      <c r="B43" s="63">
        <v>146</v>
      </c>
      <c r="C43" s="63">
        <v>10084014512</v>
      </c>
      <c r="D43" s="64" t="s">
        <v>100</v>
      </c>
      <c r="E43" s="103">
        <v>38388</v>
      </c>
      <c r="F43" s="89" t="s">
        <v>24</v>
      </c>
      <c r="G43" s="57" t="s">
        <v>59</v>
      </c>
      <c r="H43" s="108">
        <v>2.298009259259259E-2</v>
      </c>
      <c r="I43" s="108">
        <f>H43-$H$23</f>
        <v>1.7814814814814776E-3</v>
      </c>
      <c r="J43" s="67">
        <f>IFERROR($J$19*3600/(HOUR(H43)*3600+MINUTE(H43)*60+SECOND(H43)),"")</f>
        <v>45.340050377833755</v>
      </c>
      <c r="K43" s="66"/>
      <c r="L43" s="75"/>
    </row>
    <row r="44" spans="1:12" ht="21.75" customHeight="1" thickBot="1" x14ac:dyDescent="0.3">
      <c r="A44" s="81">
        <f>A43</f>
        <v>11</v>
      </c>
      <c r="B44" s="58">
        <v>147</v>
      </c>
      <c r="C44" s="59">
        <v>10089250791</v>
      </c>
      <c r="D44" s="65" t="s">
        <v>101</v>
      </c>
      <c r="E44" s="104">
        <v>38484</v>
      </c>
      <c r="F44" s="90" t="s">
        <v>24</v>
      </c>
      <c r="G44" s="94" t="s">
        <v>59</v>
      </c>
      <c r="H44" s="109">
        <f>H43</f>
        <v>2.298009259259259E-2</v>
      </c>
      <c r="I44" s="109">
        <f>I43</f>
        <v>1.7814814814814776E-3</v>
      </c>
      <c r="J44" s="94">
        <f>J43</f>
        <v>45.340050377833755</v>
      </c>
      <c r="K44" s="58"/>
      <c r="L44" s="76"/>
    </row>
    <row r="45" spans="1:12" ht="21.75" customHeight="1" x14ac:dyDescent="0.25">
      <c r="A45" s="74">
        <v>12</v>
      </c>
      <c r="B45" s="63">
        <v>127</v>
      </c>
      <c r="C45" s="63">
        <v>10077687179</v>
      </c>
      <c r="D45" s="64" t="s">
        <v>102</v>
      </c>
      <c r="E45" s="103">
        <v>38682</v>
      </c>
      <c r="F45" s="89" t="s">
        <v>24</v>
      </c>
      <c r="G45" s="57" t="s">
        <v>45</v>
      </c>
      <c r="H45" s="108">
        <v>2.3012268518518519E-2</v>
      </c>
      <c r="I45" s="108">
        <f>H45-$H$23</f>
        <v>1.8136574074074062E-3</v>
      </c>
      <c r="J45" s="67">
        <f>IFERROR($J$19*3600/(HOUR(H45)*3600+MINUTE(H45)*60+SECOND(H45)),"")</f>
        <v>45.271629778672029</v>
      </c>
      <c r="K45" s="66"/>
      <c r="L45" s="75"/>
    </row>
    <row r="46" spans="1:12" ht="21.75" customHeight="1" thickBot="1" x14ac:dyDescent="0.3">
      <c r="A46" s="81">
        <f>A45</f>
        <v>12</v>
      </c>
      <c r="B46" s="58">
        <v>128</v>
      </c>
      <c r="C46" s="59">
        <v>10077686573</v>
      </c>
      <c r="D46" s="65" t="s">
        <v>103</v>
      </c>
      <c r="E46" s="104">
        <v>38506</v>
      </c>
      <c r="F46" s="90" t="s">
        <v>24</v>
      </c>
      <c r="G46" s="94" t="s">
        <v>45</v>
      </c>
      <c r="H46" s="109">
        <f>H45</f>
        <v>2.3012268518518519E-2</v>
      </c>
      <c r="I46" s="109">
        <f>I45</f>
        <v>1.8136574074074062E-3</v>
      </c>
      <c r="J46" s="94">
        <f>J45</f>
        <v>45.271629778672029</v>
      </c>
      <c r="K46" s="58"/>
      <c r="L46" s="76"/>
    </row>
    <row r="47" spans="1:12" ht="21.75" customHeight="1" x14ac:dyDescent="0.25">
      <c r="A47" s="74">
        <v>13</v>
      </c>
      <c r="B47" s="63">
        <v>117</v>
      </c>
      <c r="C47" s="63">
        <v>10091971138</v>
      </c>
      <c r="D47" s="64" t="s">
        <v>104</v>
      </c>
      <c r="E47" s="103">
        <v>38871</v>
      </c>
      <c r="F47" s="89" t="s">
        <v>24</v>
      </c>
      <c r="G47" s="57" t="s">
        <v>44</v>
      </c>
      <c r="H47" s="108">
        <v>2.3090162037037038E-2</v>
      </c>
      <c r="I47" s="108">
        <f>H47-$H$23</f>
        <v>1.891550925925925E-3</v>
      </c>
      <c r="J47" s="67">
        <f>IFERROR($J$19*3600/(HOUR(H47)*3600+MINUTE(H47)*60+SECOND(H47)),"")</f>
        <v>45.112781954887218</v>
      </c>
      <c r="K47" s="66"/>
      <c r="L47" s="75"/>
    </row>
    <row r="48" spans="1:12" ht="21.75" customHeight="1" thickBot="1" x14ac:dyDescent="0.3">
      <c r="A48" s="81">
        <f>A47</f>
        <v>13</v>
      </c>
      <c r="B48" s="58">
        <v>113</v>
      </c>
      <c r="C48" s="59">
        <v>10104991972</v>
      </c>
      <c r="D48" s="65" t="s">
        <v>105</v>
      </c>
      <c r="E48" s="104">
        <v>38545</v>
      </c>
      <c r="F48" s="90" t="s">
        <v>24</v>
      </c>
      <c r="G48" s="94" t="s">
        <v>44</v>
      </c>
      <c r="H48" s="109">
        <f>H47</f>
        <v>2.3090162037037038E-2</v>
      </c>
      <c r="I48" s="109">
        <f>I47</f>
        <v>1.891550925925925E-3</v>
      </c>
      <c r="J48" s="94">
        <f>J47</f>
        <v>45.112781954887218</v>
      </c>
      <c r="K48" s="58"/>
      <c r="L48" s="76"/>
    </row>
    <row r="49" spans="1:12" ht="21.75" customHeight="1" x14ac:dyDescent="0.25">
      <c r="A49" s="74">
        <v>14</v>
      </c>
      <c r="B49" s="63">
        <v>142</v>
      </c>
      <c r="C49" s="63"/>
      <c r="D49" s="64" t="s">
        <v>106</v>
      </c>
      <c r="E49" s="103">
        <v>38917</v>
      </c>
      <c r="F49" s="89" t="s">
        <v>28</v>
      </c>
      <c r="G49" s="57" t="s">
        <v>90</v>
      </c>
      <c r="H49" s="108">
        <v>2.3176157407407406E-2</v>
      </c>
      <c r="I49" s="108">
        <f>H49-$H$23</f>
        <v>1.9775462962962932E-3</v>
      </c>
      <c r="J49" s="67">
        <f>IFERROR($J$19*3600/(HOUR(H49)*3600+MINUTE(H49)*60+SECOND(H49)),"")</f>
        <v>44.955044955044954</v>
      </c>
      <c r="K49" s="66"/>
      <c r="L49" s="75"/>
    </row>
    <row r="50" spans="1:12" ht="21.75" customHeight="1" thickBot="1" x14ac:dyDescent="0.3">
      <c r="A50" s="81">
        <f>A49</f>
        <v>14</v>
      </c>
      <c r="B50" s="58">
        <v>141</v>
      </c>
      <c r="C50" s="59">
        <v>10104991871</v>
      </c>
      <c r="D50" s="65" t="s">
        <v>107</v>
      </c>
      <c r="E50" s="104">
        <v>39000</v>
      </c>
      <c r="F50" s="90" t="s">
        <v>24</v>
      </c>
      <c r="G50" s="94" t="s">
        <v>90</v>
      </c>
      <c r="H50" s="109">
        <f>H49</f>
        <v>2.3176157407407406E-2</v>
      </c>
      <c r="I50" s="109">
        <f>I49</f>
        <v>1.9775462962962932E-3</v>
      </c>
      <c r="J50" s="94">
        <f>J49</f>
        <v>44.955044955044954</v>
      </c>
      <c r="K50" s="58"/>
      <c r="L50" s="76"/>
    </row>
    <row r="51" spans="1:12" ht="21.75" customHeight="1" x14ac:dyDescent="0.25">
      <c r="A51" s="74">
        <v>15</v>
      </c>
      <c r="B51" s="63">
        <v>145</v>
      </c>
      <c r="C51" s="63">
        <v>10114988632</v>
      </c>
      <c r="D51" s="64" t="s">
        <v>108</v>
      </c>
      <c r="E51" s="103">
        <v>38443</v>
      </c>
      <c r="F51" s="89" t="s">
        <v>24</v>
      </c>
      <c r="G51" s="57" t="s">
        <v>59</v>
      </c>
      <c r="H51" s="108">
        <v>2.3411805555555557E-2</v>
      </c>
      <c r="I51" s="108">
        <f>H51-$H$23</f>
        <v>2.2131944444444447E-3</v>
      </c>
      <c r="J51" s="67">
        <f>IFERROR($J$19*3600/(HOUR(H51)*3600+MINUTE(H51)*60+SECOND(H51)),"")</f>
        <v>44.488383588729612</v>
      </c>
      <c r="K51" s="66"/>
      <c r="L51" s="75"/>
    </row>
    <row r="52" spans="1:12" ht="21.75" customHeight="1" thickBot="1" x14ac:dyDescent="0.3">
      <c r="A52" s="81">
        <f>A51</f>
        <v>15</v>
      </c>
      <c r="B52" s="58">
        <v>144</v>
      </c>
      <c r="C52" s="59">
        <v>10081050251</v>
      </c>
      <c r="D52" s="65" t="s">
        <v>109</v>
      </c>
      <c r="E52" s="104">
        <v>38386</v>
      </c>
      <c r="F52" s="90" t="s">
        <v>24</v>
      </c>
      <c r="G52" s="94" t="s">
        <v>59</v>
      </c>
      <c r="H52" s="109">
        <f>H51</f>
        <v>2.3411805555555557E-2</v>
      </c>
      <c r="I52" s="109">
        <f>I51</f>
        <v>2.2131944444444447E-3</v>
      </c>
      <c r="J52" s="94">
        <f>J51</f>
        <v>44.488383588729612</v>
      </c>
      <c r="K52" s="58"/>
      <c r="L52" s="76"/>
    </row>
    <row r="53" spans="1:12" ht="21.75" customHeight="1" x14ac:dyDescent="0.25">
      <c r="A53" s="74">
        <v>16</v>
      </c>
      <c r="B53" s="63">
        <v>116</v>
      </c>
      <c r="C53" s="63">
        <v>10096408987</v>
      </c>
      <c r="D53" s="64" t="s">
        <v>110</v>
      </c>
      <c r="E53" s="103">
        <v>38912</v>
      </c>
      <c r="F53" s="89" t="s">
        <v>24</v>
      </c>
      <c r="G53" s="57" t="s">
        <v>44</v>
      </c>
      <c r="H53" s="108">
        <v>2.3853935185185183E-2</v>
      </c>
      <c r="I53" s="108">
        <f>H53-$H$23</f>
        <v>2.6553240740740704E-3</v>
      </c>
      <c r="J53" s="67">
        <f>IFERROR($J$19*3600/(HOUR(H53)*3600+MINUTE(H53)*60+SECOND(H53)),"")</f>
        <v>43.668122270742359</v>
      </c>
      <c r="K53" s="66"/>
      <c r="L53" s="75"/>
    </row>
    <row r="54" spans="1:12" ht="21.75" customHeight="1" thickBot="1" x14ac:dyDescent="0.3">
      <c r="A54" s="81">
        <f>A53</f>
        <v>16</v>
      </c>
      <c r="B54" s="58">
        <v>118</v>
      </c>
      <c r="C54" s="59">
        <v>10117846492</v>
      </c>
      <c r="D54" s="65" t="s">
        <v>111</v>
      </c>
      <c r="E54" s="104">
        <v>38472</v>
      </c>
      <c r="F54" s="90" t="s">
        <v>24</v>
      </c>
      <c r="G54" s="94" t="s">
        <v>44</v>
      </c>
      <c r="H54" s="109">
        <f>H53</f>
        <v>2.3853935185185183E-2</v>
      </c>
      <c r="I54" s="109">
        <f>I53</f>
        <v>2.6553240740740704E-3</v>
      </c>
      <c r="J54" s="94">
        <f>J53</f>
        <v>43.668122270742359</v>
      </c>
      <c r="K54" s="58"/>
      <c r="L54" s="76"/>
    </row>
    <row r="55" spans="1:12" ht="21.75" customHeight="1" x14ac:dyDescent="0.25">
      <c r="A55" s="74">
        <v>17</v>
      </c>
      <c r="B55" s="63">
        <v>107</v>
      </c>
      <c r="C55" s="63">
        <v>10119568547</v>
      </c>
      <c r="D55" s="64" t="s">
        <v>112</v>
      </c>
      <c r="E55" s="103">
        <v>38719</v>
      </c>
      <c r="F55" s="89" t="s">
        <v>28</v>
      </c>
      <c r="G55" s="57" t="s">
        <v>63</v>
      </c>
      <c r="H55" s="108">
        <v>2.4001157407407409E-2</v>
      </c>
      <c r="I55" s="108">
        <f>H55-$H$23</f>
        <v>2.802546296296296E-3</v>
      </c>
      <c r="J55" s="67">
        <f>IFERROR($J$19*3600/(HOUR(H55)*3600+MINUTE(H55)*60+SECOND(H55)),"")</f>
        <v>43.39440694310511</v>
      </c>
      <c r="K55" s="66"/>
      <c r="L55" s="75"/>
    </row>
    <row r="56" spans="1:12" ht="21.75" customHeight="1" thickBot="1" x14ac:dyDescent="0.3">
      <c r="A56" s="81">
        <f>A55</f>
        <v>17</v>
      </c>
      <c r="B56" s="58">
        <v>105</v>
      </c>
      <c r="C56" s="59">
        <v>10127614594</v>
      </c>
      <c r="D56" s="65" t="s">
        <v>113</v>
      </c>
      <c r="E56" s="104">
        <v>39023</v>
      </c>
      <c r="F56" s="90" t="s">
        <v>28</v>
      </c>
      <c r="G56" s="94" t="s">
        <v>63</v>
      </c>
      <c r="H56" s="109">
        <f>H55</f>
        <v>2.4001157407407409E-2</v>
      </c>
      <c r="I56" s="109">
        <f>I55</f>
        <v>2.802546296296296E-3</v>
      </c>
      <c r="J56" s="94">
        <f>J55</f>
        <v>43.39440694310511</v>
      </c>
      <c r="K56" s="58"/>
      <c r="L56" s="76"/>
    </row>
    <row r="57" spans="1:12" ht="21.75" customHeight="1" x14ac:dyDescent="0.25">
      <c r="A57" s="74">
        <v>18</v>
      </c>
      <c r="B57" s="63">
        <v>130</v>
      </c>
      <c r="C57" s="63">
        <v>10077479742</v>
      </c>
      <c r="D57" s="64" t="s">
        <v>114</v>
      </c>
      <c r="E57" s="103">
        <v>38488</v>
      </c>
      <c r="F57" s="89" t="s">
        <v>24</v>
      </c>
      <c r="G57" s="57" t="s">
        <v>45</v>
      </c>
      <c r="H57" s="108">
        <v>2.4068981481481483E-2</v>
      </c>
      <c r="I57" s="108">
        <f>H57-$H$23</f>
        <v>2.8703703703703703E-3</v>
      </c>
      <c r="J57" s="67">
        <f>IFERROR($J$19*3600/(HOUR(H57)*3600+MINUTE(H57)*60+SECOND(H57)),"")</f>
        <v>43.269230769230766</v>
      </c>
      <c r="K57" s="66"/>
      <c r="L57" s="75"/>
    </row>
    <row r="58" spans="1:12" ht="21.75" customHeight="1" thickBot="1" x14ac:dyDescent="0.3">
      <c r="A58" s="81">
        <f>A57</f>
        <v>18</v>
      </c>
      <c r="B58" s="58">
        <v>131</v>
      </c>
      <c r="C58" s="59">
        <v>10094923675</v>
      </c>
      <c r="D58" s="65" t="s">
        <v>115</v>
      </c>
      <c r="E58" s="104">
        <v>38750</v>
      </c>
      <c r="F58" s="90" t="s">
        <v>24</v>
      </c>
      <c r="G58" s="94" t="s">
        <v>45</v>
      </c>
      <c r="H58" s="109">
        <f>H57</f>
        <v>2.4068981481481483E-2</v>
      </c>
      <c r="I58" s="109">
        <f>I57</f>
        <v>2.8703703703703703E-3</v>
      </c>
      <c r="J58" s="94">
        <f>J57</f>
        <v>43.269230769230766</v>
      </c>
      <c r="K58" s="58"/>
      <c r="L58" s="76"/>
    </row>
    <row r="59" spans="1:12" ht="21.75" customHeight="1" x14ac:dyDescent="0.25">
      <c r="A59" s="74">
        <v>19</v>
      </c>
      <c r="B59" s="63">
        <v>115</v>
      </c>
      <c r="C59" s="63">
        <v>10083942972</v>
      </c>
      <c r="D59" s="64" t="s">
        <v>116</v>
      </c>
      <c r="E59" s="103">
        <v>38424</v>
      </c>
      <c r="F59" s="89" t="s">
        <v>24</v>
      </c>
      <c r="G59" s="57" t="s">
        <v>44</v>
      </c>
      <c r="H59" s="108">
        <v>2.4215162037037039E-2</v>
      </c>
      <c r="I59" s="108">
        <f>H59-$H$23</f>
        <v>3.016550925925926E-3</v>
      </c>
      <c r="J59" s="67">
        <f>IFERROR($J$19*3600/(HOUR(H59)*3600+MINUTE(H59)*60+SECOND(H59)),"")</f>
        <v>43.021032504780116</v>
      </c>
      <c r="K59" s="66"/>
      <c r="L59" s="75"/>
    </row>
    <row r="60" spans="1:12" ht="21.75" customHeight="1" thickBot="1" x14ac:dyDescent="0.3">
      <c r="A60" s="81">
        <f>A59</f>
        <v>19</v>
      </c>
      <c r="B60" s="58">
        <v>114</v>
      </c>
      <c r="C60" s="59">
        <v>10097306138</v>
      </c>
      <c r="D60" s="65" t="s">
        <v>117</v>
      </c>
      <c r="E60" s="104">
        <v>38617</v>
      </c>
      <c r="F60" s="90" t="s">
        <v>24</v>
      </c>
      <c r="G60" s="94" t="s">
        <v>44</v>
      </c>
      <c r="H60" s="109">
        <f>H59</f>
        <v>2.4215162037037039E-2</v>
      </c>
      <c r="I60" s="109">
        <f>I59</f>
        <v>3.016550925925926E-3</v>
      </c>
      <c r="J60" s="94">
        <f>J59</f>
        <v>43.021032504780116</v>
      </c>
      <c r="K60" s="58"/>
      <c r="L60" s="76"/>
    </row>
    <row r="61" spans="1:12" ht="21.75" customHeight="1" x14ac:dyDescent="0.25">
      <c r="A61" s="74">
        <v>20</v>
      </c>
      <c r="B61" s="63">
        <v>106</v>
      </c>
      <c r="C61" s="63">
        <v>10119461342</v>
      </c>
      <c r="D61" s="64" t="s">
        <v>118</v>
      </c>
      <c r="E61" s="103">
        <v>38816</v>
      </c>
      <c r="F61" s="89" t="s">
        <v>39</v>
      </c>
      <c r="G61" s="57" t="s">
        <v>63</v>
      </c>
      <c r="H61" s="108">
        <v>2.4673726851851849E-2</v>
      </c>
      <c r="I61" s="108">
        <f>H61-$H$23</f>
        <v>3.475115740740737E-3</v>
      </c>
      <c r="J61" s="67">
        <f>IFERROR($J$19*3600/(HOUR(H61)*3600+MINUTE(H61)*60+SECOND(H61)),"")</f>
        <v>42.213883677298313</v>
      </c>
      <c r="K61" s="66"/>
      <c r="L61" s="75"/>
    </row>
    <row r="62" spans="1:12" ht="21.75" customHeight="1" thickBot="1" x14ac:dyDescent="0.3">
      <c r="A62" s="81">
        <f>A61</f>
        <v>20</v>
      </c>
      <c r="B62" s="58">
        <v>104</v>
      </c>
      <c r="C62" s="59">
        <v>10126989552</v>
      </c>
      <c r="D62" s="65" t="s">
        <v>119</v>
      </c>
      <c r="E62" s="104">
        <v>38856</v>
      </c>
      <c r="F62" s="90" t="s">
        <v>28</v>
      </c>
      <c r="G62" s="94" t="s">
        <v>63</v>
      </c>
      <c r="H62" s="109">
        <f>H61</f>
        <v>2.4673726851851849E-2</v>
      </c>
      <c r="I62" s="109">
        <f>I61</f>
        <v>3.475115740740737E-3</v>
      </c>
      <c r="J62" s="94">
        <f>J61</f>
        <v>42.213883677298313</v>
      </c>
      <c r="K62" s="58"/>
      <c r="L62" s="76"/>
    </row>
    <row r="63" spans="1:12" ht="21.75" customHeight="1" x14ac:dyDescent="0.25">
      <c r="A63" s="74">
        <v>21</v>
      </c>
      <c r="B63" s="63">
        <v>129</v>
      </c>
      <c r="C63" s="63">
        <v>10090325774</v>
      </c>
      <c r="D63" s="64" t="s">
        <v>120</v>
      </c>
      <c r="E63" s="103">
        <v>39007</v>
      </c>
      <c r="F63" s="89" t="s">
        <v>24</v>
      </c>
      <c r="G63" s="57" t="s">
        <v>45</v>
      </c>
      <c r="H63" s="108">
        <v>2.4723958333333334E-2</v>
      </c>
      <c r="I63" s="108">
        <f>H63-$H$23</f>
        <v>3.5253472222222214E-3</v>
      </c>
      <c r="J63" s="67">
        <f>IFERROR($J$19*3600/(HOUR(H63)*3600+MINUTE(H63)*60+SECOND(H63)),"")</f>
        <v>42.134831460674157</v>
      </c>
      <c r="K63" s="66"/>
      <c r="L63" s="75"/>
    </row>
    <row r="64" spans="1:12" ht="21.75" customHeight="1" thickBot="1" x14ac:dyDescent="0.3">
      <c r="A64" s="81">
        <f>A63</f>
        <v>21</v>
      </c>
      <c r="B64" s="58">
        <v>132</v>
      </c>
      <c r="C64" s="59">
        <v>10120119427</v>
      </c>
      <c r="D64" s="65" t="s">
        <v>121</v>
      </c>
      <c r="E64" s="104">
        <v>38916</v>
      </c>
      <c r="F64" s="90" t="s">
        <v>24</v>
      </c>
      <c r="G64" s="94" t="s">
        <v>45</v>
      </c>
      <c r="H64" s="109">
        <f>H63</f>
        <v>2.4723958333333334E-2</v>
      </c>
      <c r="I64" s="109">
        <f>I63</f>
        <v>3.5253472222222214E-3</v>
      </c>
      <c r="J64" s="94">
        <f>J63</f>
        <v>42.134831460674157</v>
      </c>
      <c r="K64" s="58"/>
      <c r="L64" s="76"/>
    </row>
    <row r="65" spans="1:12" ht="21.75" customHeight="1" x14ac:dyDescent="0.25">
      <c r="A65" s="74">
        <v>22</v>
      </c>
      <c r="B65" s="63">
        <v>134</v>
      </c>
      <c r="C65" s="63">
        <v>10078169149</v>
      </c>
      <c r="D65" s="64" t="s">
        <v>122</v>
      </c>
      <c r="E65" s="103">
        <v>38374</v>
      </c>
      <c r="F65" s="89" t="s">
        <v>24</v>
      </c>
      <c r="G65" s="57" t="s">
        <v>64</v>
      </c>
      <c r="H65" s="108">
        <v>3.0093634259259261E-2</v>
      </c>
      <c r="I65" s="108">
        <f>H65-$H$23</f>
        <v>8.8950231481481484E-3</v>
      </c>
      <c r="J65" s="67">
        <f>IFERROR($J$19*3600/(HOUR(H65)*3600+MINUTE(H65)*60+SECOND(H65)),"")</f>
        <v>34.615384615384613</v>
      </c>
      <c r="K65" s="66"/>
      <c r="L65" s="75"/>
    </row>
    <row r="66" spans="1:12" ht="21.75" customHeight="1" thickBot="1" x14ac:dyDescent="0.3">
      <c r="A66" s="110">
        <f>A65</f>
        <v>22</v>
      </c>
      <c r="B66" s="82">
        <v>133</v>
      </c>
      <c r="C66" s="83">
        <v>10089414075</v>
      </c>
      <c r="D66" s="84" t="s">
        <v>123</v>
      </c>
      <c r="E66" s="105">
        <v>39037</v>
      </c>
      <c r="F66" s="95" t="s">
        <v>24</v>
      </c>
      <c r="G66" s="96" t="s">
        <v>64</v>
      </c>
      <c r="H66" s="111">
        <f>H65</f>
        <v>3.0093634259259261E-2</v>
      </c>
      <c r="I66" s="111">
        <f>I65</f>
        <v>8.8950231481481484E-3</v>
      </c>
      <c r="J66" s="96">
        <f>J65</f>
        <v>34.615384615384613</v>
      </c>
      <c r="K66" s="82"/>
      <c r="L66" s="85"/>
    </row>
    <row r="67" spans="1:12" ht="11.25" customHeight="1" thickTop="1" thickBot="1" x14ac:dyDescent="0.35">
      <c r="A67" s="32"/>
      <c r="B67" s="33"/>
      <c r="C67" s="33"/>
      <c r="D67" s="1"/>
      <c r="E67" s="34"/>
      <c r="F67" s="20"/>
      <c r="G67" s="20"/>
      <c r="H67" s="35"/>
      <c r="I67" s="36"/>
      <c r="J67" s="37"/>
      <c r="K67" s="36"/>
      <c r="L67" s="36"/>
    </row>
    <row r="68" spans="1:12" ht="15" thickTop="1" x14ac:dyDescent="0.25">
      <c r="A68" s="188" t="s">
        <v>4</v>
      </c>
      <c r="B68" s="178"/>
      <c r="C68" s="178"/>
      <c r="D68" s="178"/>
      <c r="E68" s="80"/>
      <c r="F68" s="80"/>
      <c r="G68" s="178" t="s">
        <v>36</v>
      </c>
      <c r="H68" s="178"/>
      <c r="I68" s="178"/>
      <c r="J68" s="178"/>
      <c r="K68" s="178"/>
      <c r="L68" s="179"/>
    </row>
    <row r="69" spans="1:12" x14ac:dyDescent="0.25">
      <c r="A69" s="182" t="s">
        <v>67</v>
      </c>
      <c r="B69" s="183"/>
      <c r="C69" s="183"/>
      <c r="D69" s="184"/>
      <c r="E69" s="2"/>
      <c r="F69" s="68"/>
      <c r="G69" s="38" t="s">
        <v>25</v>
      </c>
      <c r="H69" s="78">
        <v>10</v>
      </c>
      <c r="I69" s="39"/>
      <c r="J69" s="40"/>
      <c r="K69" s="71" t="s">
        <v>23</v>
      </c>
      <c r="L69" s="72">
        <f>COUNTIF(F23:F32,"ЗМС")</f>
        <v>0</v>
      </c>
    </row>
    <row r="70" spans="1:12" x14ac:dyDescent="0.25">
      <c r="A70" s="182" t="s">
        <v>68</v>
      </c>
      <c r="B70" s="183"/>
      <c r="C70" s="183"/>
      <c r="D70" s="184"/>
      <c r="E70" s="2"/>
      <c r="F70" s="69"/>
      <c r="G70" s="42" t="s">
        <v>29</v>
      </c>
      <c r="H70" s="77">
        <v>22</v>
      </c>
      <c r="I70" s="86"/>
      <c r="J70" s="44"/>
      <c r="K70" s="71" t="s">
        <v>17</v>
      </c>
      <c r="L70" s="72">
        <f>COUNTIF(F23:F32,"МСМК")</f>
        <v>0</v>
      </c>
    </row>
    <row r="71" spans="1:12" x14ac:dyDescent="0.25">
      <c r="A71" s="182" t="s">
        <v>69</v>
      </c>
      <c r="B71" s="183"/>
      <c r="C71" s="183"/>
      <c r="D71" s="184"/>
      <c r="E71" s="2"/>
      <c r="F71" s="69"/>
      <c r="G71" s="42" t="s">
        <v>30</v>
      </c>
      <c r="H71" s="77">
        <v>22</v>
      </c>
      <c r="I71" s="86"/>
      <c r="J71" s="44"/>
      <c r="K71" s="71" t="s">
        <v>20</v>
      </c>
      <c r="L71" s="72">
        <f>COUNTIF(F23:F66,"МС")</f>
        <v>7</v>
      </c>
    </row>
    <row r="72" spans="1:12" x14ac:dyDescent="0.25">
      <c r="A72" s="182" t="s">
        <v>70</v>
      </c>
      <c r="B72" s="183"/>
      <c r="C72" s="183"/>
      <c r="D72" s="184"/>
      <c r="E72" s="2"/>
      <c r="F72" s="69"/>
      <c r="G72" s="42" t="s">
        <v>31</v>
      </c>
      <c r="H72" s="78">
        <v>22</v>
      </c>
      <c r="I72" s="86"/>
      <c r="J72" s="44"/>
      <c r="K72" s="71" t="s">
        <v>24</v>
      </c>
      <c r="L72" s="72">
        <f>COUNTIF(F23:F66,"КМС")</f>
        <v>32</v>
      </c>
    </row>
    <row r="73" spans="1:12" x14ac:dyDescent="0.25">
      <c r="A73" s="185"/>
      <c r="B73" s="186"/>
      <c r="C73" s="186"/>
      <c r="D73" s="187"/>
      <c r="E73" s="2"/>
      <c r="F73" s="69"/>
      <c r="G73" s="42" t="s">
        <v>32</v>
      </c>
      <c r="H73" s="78">
        <v>0</v>
      </c>
      <c r="I73" s="86"/>
      <c r="J73" s="44"/>
      <c r="K73" s="71" t="s">
        <v>28</v>
      </c>
      <c r="L73" s="72">
        <f>COUNTIF(F23:F66,"1 СР")</f>
        <v>4</v>
      </c>
    </row>
    <row r="74" spans="1:12" x14ac:dyDescent="0.25">
      <c r="A74" s="98"/>
      <c r="B74" s="99"/>
      <c r="C74" s="99"/>
      <c r="D74" s="100"/>
      <c r="E74" s="2"/>
      <c r="F74" s="69"/>
      <c r="G74" s="71" t="s">
        <v>41</v>
      </c>
      <c r="H74" s="79">
        <v>0</v>
      </c>
      <c r="I74" s="86"/>
      <c r="J74" s="44"/>
      <c r="K74" s="73" t="s">
        <v>39</v>
      </c>
      <c r="L74" s="72">
        <f>COUNTIF(F23:F66,"2 СР")</f>
        <v>1</v>
      </c>
    </row>
    <row r="75" spans="1:12" x14ac:dyDescent="0.25">
      <c r="A75" s="185"/>
      <c r="B75" s="186"/>
      <c r="C75" s="186"/>
      <c r="D75" s="187"/>
      <c r="E75" s="2"/>
      <c r="F75" s="69"/>
      <c r="G75" s="42" t="s">
        <v>33</v>
      </c>
      <c r="H75" s="78">
        <v>0</v>
      </c>
      <c r="I75" s="86"/>
      <c r="J75" s="44"/>
      <c r="K75" s="73" t="s">
        <v>40</v>
      </c>
      <c r="L75" s="72">
        <f>COUNTIF(F23:F66,"3 СР")</f>
        <v>0</v>
      </c>
    </row>
    <row r="76" spans="1:12" x14ac:dyDescent="0.25">
      <c r="A76" s="185"/>
      <c r="B76" s="186"/>
      <c r="C76" s="186"/>
      <c r="D76" s="187"/>
      <c r="E76" s="45"/>
      <c r="F76" s="70"/>
      <c r="G76" s="42" t="s">
        <v>34</v>
      </c>
      <c r="H76" s="78">
        <v>0</v>
      </c>
      <c r="I76" s="46"/>
      <c r="J76" s="47"/>
      <c r="K76" s="41"/>
      <c r="L76" s="61"/>
    </row>
    <row r="77" spans="1:12" ht="9.75" customHeight="1" x14ac:dyDescent="0.25">
      <c r="A77" s="48"/>
      <c r="B77" s="102"/>
      <c r="C77" s="102"/>
      <c r="L77" s="50"/>
    </row>
    <row r="78" spans="1:12" ht="15.6" x14ac:dyDescent="0.25">
      <c r="A78" s="180" t="s">
        <v>2</v>
      </c>
      <c r="B78" s="181"/>
      <c r="C78" s="181"/>
      <c r="D78" s="181"/>
      <c r="E78" s="189" t="s">
        <v>9</v>
      </c>
      <c r="F78" s="189"/>
      <c r="G78" s="189"/>
      <c r="H78" s="181"/>
      <c r="I78" s="181"/>
      <c r="J78" s="181"/>
      <c r="K78" s="181" t="s">
        <v>46</v>
      </c>
      <c r="L78" s="191"/>
    </row>
    <row r="79" spans="1:12" x14ac:dyDescent="0.25">
      <c r="A79" s="48"/>
      <c r="B79" s="2"/>
      <c r="C79" s="2"/>
      <c r="E79" s="2"/>
      <c r="F79" s="39"/>
      <c r="G79" s="39"/>
      <c r="H79" s="39"/>
      <c r="I79" s="39"/>
      <c r="J79" s="39"/>
      <c r="K79" s="39"/>
      <c r="L79" s="54"/>
    </row>
    <row r="80" spans="1:12" x14ac:dyDescent="0.25">
      <c r="A80" s="51"/>
      <c r="B80" s="102"/>
      <c r="C80" s="102"/>
      <c r="D80" s="102"/>
      <c r="E80" s="87"/>
      <c r="F80" s="102"/>
      <c r="G80" s="102"/>
      <c r="H80" s="88"/>
      <c r="I80" s="102"/>
      <c r="J80" s="102"/>
      <c r="K80" s="102"/>
      <c r="L80" s="53"/>
    </row>
    <row r="81" spans="1:27" x14ac:dyDescent="0.25">
      <c r="A81" s="51"/>
      <c r="B81" s="102"/>
      <c r="C81" s="102"/>
      <c r="D81" s="102"/>
      <c r="E81" s="87"/>
      <c r="F81" s="102"/>
      <c r="G81" s="102"/>
      <c r="H81" s="88"/>
      <c r="I81" s="102"/>
      <c r="J81" s="102"/>
      <c r="K81" s="102"/>
      <c r="L81" s="53"/>
    </row>
    <row r="82" spans="1:27" x14ac:dyDescent="0.25">
      <c r="A82" s="51"/>
      <c r="B82" s="102"/>
      <c r="C82" s="102"/>
      <c r="D82" s="102"/>
      <c r="E82" s="87"/>
      <c r="F82" s="102"/>
      <c r="G82" s="102"/>
      <c r="H82" s="88"/>
      <c r="I82" s="102"/>
      <c r="J82" s="102"/>
      <c r="K82" s="102"/>
      <c r="L82" s="53"/>
    </row>
    <row r="83" spans="1:27" x14ac:dyDescent="0.25">
      <c r="A83" s="51"/>
      <c r="B83" s="102"/>
      <c r="C83" s="102"/>
      <c r="D83" s="102"/>
      <c r="E83" s="87"/>
      <c r="F83" s="102"/>
      <c r="G83" s="102"/>
      <c r="H83" s="88"/>
      <c r="I83" s="102"/>
      <c r="J83" s="102"/>
      <c r="K83" s="102"/>
      <c r="L83" s="53"/>
    </row>
    <row r="84" spans="1:27" ht="14.4" thickBot="1" x14ac:dyDescent="0.3">
      <c r="A84" s="176" t="s">
        <v>35</v>
      </c>
      <c r="B84" s="177"/>
      <c r="C84" s="177"/>
      <c r="D84" s="177"/>
      <c r="E84" s="190" t="str">
        <f>G17</f>
        <v>Мельник А.И. (ВК, Краснодарский край)</v>
      </c>
      <c r="F84" s="190"/>
      <c r="G84" s="190"/>
      <c r="H84" s="190"/>
      <c r="I84" s="190"/>
      <c r="J84" s="190"/>
      <c r="K84" s="190" t="str">
        <f>G19</f>
        <v>Ежов В.Н. (ВК, Краснодарский край)</v>
      </c>
      <c r="L84" s="219"/>
    </row>
    <row r="85" spans="1:27" s="19" customFormat="1" ht="14.4" thickTop="1" x14ac:dyDescent="0.25">
      <c r="A85" s="2"/>
      <c r="B85" s="52"/>
      <c r="C85" s="52"/>
      <c r="D85" s="2"/>
      <c r="F85" s="2"/>
      <c r="G85" s="2"/>
      <c r="H85" s="43"/>
      <c r="I85" s="2"/>
      <c r="J85" s="49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</sheetData>
  <mergeCells count="46">
    <mergeCell ref="K84:L84"/>
    <mergeCell ref="E21:E22"/>
    <mergeCell ref="F21:F22"/>
    <mergeCell ref="A1:L1"/>
    <mergeCell ref="A2:L2"/>
    <mergeCell ref="A3:L3"/>
    <mergeCell ref="A4:L4"/>
    <mergeCell ref="A5:L5"/>
    <mergeCell ref="H21:H22"/>
    <mergeCell ref="H16:L16"/>
    <mergeCell ref="C21:C22"/>
    <mergeCell ref="I21:I22"/>
    <mergeCell ref="J21:J22"/>
    <mergeCell ref="K21:K22"/>
    <mergeCell ref="L21:L22"/>
    <mergeCell ref="D21:D22"/>
    <mergeCell ref="A13:D13"/>
    <mergeCell ref="G21:G22"/>
    <mergeCell ref="A21:A22"/>
    <mergeCell ref="B21:B22"/>
    <mergeCell ref="A6:L6"/>
    <mergeCell ref="A11:L11"/>
    <mergeCell ref="H15:L15"/>
    <mergeCell ref="A8:L8"/>
    <mergeCell ref="A9:L9"/>
    <mergeCell ref="A10:L10"/>
    <mergeCell ref="A7:L7"/>
    <mergeCell ref="A14:D14"/>
    <mergeCell ref="A15:G15"/>
    <mergeCell ref="A12:L12"/>
    <mergeCell ref="A84:D84"/>
    <mergeCell ref="G68:L68"/>
    <mergeCell ref="A78:D78"/>
    <mergeCell ref="A69:D69"/>
    <mergeCell ref="A70:D70"/>
    <mergeCell ref="A72:D72"/>
    <mergeCell ref="A73:D73"/>
    <mergeCell ref="A75:D75"/>
    <mergeCell ref="A76:D76"/>
    <mergeCell ref="A71:D71"/>
    <mergeCell ref="A68:D68"/>
    <mergeCell ref="E78:G78"/>
    <mergeCell ref="E84:G84"/>
    <mergeCell ref="H78:J78"/>
    <mergeCell ref="H84:J84"/>
    <mergeCell ref="K78:L78"/>
  </mergeCells>
  <printOptions horizontalCentered="1"/>
  <pageMargins left="0.19685039370078741" right="0.19685039370078741" top="0.78740157480314965" bottom="0.50055555555555553" header="0.15748031496062992" footer="0.11811023622047245"/>
  <pageSetup paperSize="256" scale="59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2D03F-4691-49C5-8B56-F8542458364C}">
  <dimension ref="A1:AA81"/>
  <sheetViews>
    <sheetView tabSelected="1" topLeftCell="A26" zoomScale="66" zoomScaleNormal="66" workbookViewId="0">
      <selection activeCell="R44" sqref="R44"/>
    </sheetView>
  </sheetViews>
  <sheetFormatPr defaultColWidth="9.109375" defaultRowHeight="13.8" x14ac:dyDescent="0.25"/>
  <cols>
    <col min="1" max="1" width="7" style="2" customWidth="1"/>
    <col min="2" max="2" width="7.88671875" style="102" customWidth="1"/>
    <col min="3" max="3" width="14.6640625" style="102" customWidth="1"/>
    <col min="4" max="4" width="23.5546875" style="2" customWidth="1"/>
    <col min="5" max="5" width="11.6640625" style="19" customWidth="1"/>
    <col min="6" max="6" width="10.33203125" style="2" customWidth="1"/>
    <col min="7" max="7" width="28.33203125" style="2" customWidth="1"/>
    <col min="8" max="8" width="10.21875" style="2" customWidth="1"/>
    <col min="9" max="9" width="13.109375" style="43" customWidth="1"/>
    <col min="10" max="10" width="16.5546875" style="2" customWidth="1"/>
    <col min="11" max="11" width="10.88671875" style="49" customWidth="1"/>
    <col min="12" max="12" width="13.33203125" style="2" customWidth="1"/>
    <col min="13" max="13" width="18.6640625" style="2" customWidth="1"/>
    <col min="14" max="16384" width="9.109375" style="2"/>
  </cols>
  <sheetData>
    <row r="1" spans="1:27" ht="21.75" customHeight="1" x14ac:dyDescent="0.25">
      <c r="A1" s="242" t="s">
        <v>48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27" ht="21.75" customHeight="1" x14ac:dyDescent="0.25">
      <c r="A2" s="242" t="s">
        <v>49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27" ht="21.75" customHeight="1" x14ac:dyDescent="0.25">
      <c r="A3" s="242" t="s">
        <v>50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27" ht="21.75" customHeight="1" x14ac:dyDescent="0.25">
      <c r="A4" s="242" t="s">
        <v>51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0.199999999999999" customHeight="1" x14ac:dyDescent="0.25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</row>
    <row r="6" spans="1:27" s="3" customFormat="1" ht="28.8" x14ac:dyDescent="0.25">
      <c r="A6" s="200" t="s">
        <v>71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1"/>
      <c r="O6" s="21"/>
      <c r="P6" s="21"/>
      <c r="Q6" s="21"/>
      <c r="R6" s="21"/>
      <c r="S6" s="21"/>
      <c r="T6" s="21"/>
    </row>
    <row r="7" spans="1:27" s="3" customFormat="1" ht="18" customHeight="1" x14ac:dyDescent="0.25">
      <c r="A7" s="210" t="s">
        <v>13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</row>
    <row r="8" spans="1:27" s="3" customFormat="1" ht="4.5" customHeight="1" thickBot="1" x14ac:dyDescent="0.3">
      <c r="A8" s="206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</row>
    <row r="9" spans="1:27" ht="19.5" customHeight="1" thickTop="1" x14ac:dyDescent="0.25">
      <c r="A9" s="207" t="s">
        <v>18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9"/>
    </row>
    <row r="10" spans="1:27" ht="18" customHeight="1" x14ac:dyDescent="0.25">
      <c r="A10" s="201" t="s">
        <v>65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3"/>
    </row>
    <row r="11" spans="1:27" ht="19.5" customHeight="1" x14ac:dyDescent="0.25">
      <c r="A11" s="201" t="s">
        <v>72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3"/>
    </row>
    <row r="12" spans="1:27" ht="5.25" customHeight="1" x14ac:dyDescent="0.25">
      <c r="A12" s="216" t="s">
        <v>35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8"/>
    </row>
    <row r="13" spans="1:27" ht="15.6" x14ac:dyDescent="0.25">
      <c r="A13" s="192" t="s">
        <v>52</v>
      </c>
      <c r="B13" s="193"/>
      <c r="C13" s="193"/>
      <c r="D13" s="193"/>
      <c r="E13" s="4"/>
      <c r="G13" s="101" t="s">
        <v>74</v>
      </c>
      <c r="H13" s="101"/>
      <c r="I13" s="22"/>
      <c r="K13" s="23"/>
      <c r="L13" s="5"/>
      <c r="M13" s="6" t="s">
        <v>66</v>
      </c>
    </row>
    <row r="14" spans="1:27" ht="15.6" x14ac:dyDescent="0.25">
      <c r="A14" s="211" t="s">
        <v>47</v>
      </c>
      <c r="B14" s="212"/>
      <c r="C14" s="212"/>
      <c r="D14" s="212"/>
      <c r="E14" s="7"/>
      <c r="G14" s="112" t="s">
        <v>125</v>
      </c>
      <c r="H14" s="60"/>
      <c r="I14" s="24"/>
      <c r="K14" s="25"/>
      <c r="L14" s="8"/>
      <c r="M14" s="9" t="s">
        <v>77</v>
      </c>
    </row>
    <row r="15" spans="1:27" ht="14.4" x14ac:dyDescent="0.25">
      <c r="A15" s="213" t="s">
        <v>8</v>
      </c>
      <c r="B15" s="214"/>
      <c r="C15" s="214"/>
      <c r="D15" s="214"/>
      <c r="E15" s="214"/>
      <c r="F15" s="214"/>
      <c r="G15" s="215"/>
      <c r="H15" s="241" t="s">
        <v>0</v>
      </c>
      <c r="I15" s="204"/>
      <c r="J15" s="204"/>
      <c r="K15" s="204"/>
      <c r="L15" s="204"/>
      <c r="M15" s="205"/>
    </row>
    <row r="16" spans="1:27" ht="24" customHeight="1" x14ac:dyDescent="0.25">
      <c r="A16" s="26" t="s">
        <v>14</v>
      </c>
      <c r="B16" s="10"/>
      <c r="C16" s="10"/>
      <c r="D16" s="27"/>
      <c r="E16" s="28"/>
      <c r="F16" s="27"/>
      <c r="G16" s="27"/>
      <c r="H16" s="240" t="s">
        <v>57</v>
      </c>
      <c r="I16" s="226"/>
      <c r="J16" s="226"/>
      <c r="K16" s="226"/>
      <c r="L16" s="226"/>
      <c r="M16" s="227"/>
    </row>
    <row r="17" spans="1:13" ht="14.4" x14ac:dyDescent="0.25">
      <c r="A17" s="26" t="s">
        <v>15</v>
      </c>
      <c r="B17" s="10"/>
      <c r="C17" s="10"/>
      <c r="D17" s="11"/>
      <c r="E17" s="56"/>
      <c r="F17" s="29"/>
      <c r="G17" s="28" t="s">
        <v>54</v>
      </c>
      <c r="H17" s="165" t="s">
        <v>42</v>
      </c>
      <c r="I17" s="168"/>
      <c r="J17" s="166"/>
      <c r="K17" s="166"/>
      <c r="L17" s="166"/>
      <c r="M17" s="167"/>
    </row>
    <row r="18" spans="1:13" ht="14.4" x14ac:dyDescent="0.25">
      <c r="A18" s="26" t="s">
        <v>16</v>
      </c>
      <c r="B18" s="10"/>
      <c r="C18" s="10"/>
      <c r="D18" s="11"/>
      <c r="E18" s="56"/>
      <c r="F18" s="29"/>
      <c r="G18" s="28" t="s">
        <v>55</v>
      </c>
      <c r="H18" s="165" t="s">
        <v>43</v>
      </c>
      <c r="I18" s="168"/>
      <c r="J18" s="166"/>
      <c r="K18" s="166"/>
      <c r="L18" s="166"/>
      <c r="M18" s="167"/>
    </row>
    <row r="19" spans="1:13" ht="16.2" thickBot="1" x14ac:dyDescent="0.3">
      <c r="A19" s="26" t="s">
        <v>12</v>
      </c>
      <c r="B19" s="99"/>
      <c r="C19" s="99"/>
      <c r="D19" s="29"/>
      <c r="F19" s="62"/>
      <c r="G19" s="28" t="s">
        <v>56</v>
      </c>
      <c r="H19" s="169" t="s">
        <v>37</v>
      </c>
      <c r="I19" s="170"/>
      <c r="J19" s="62"/>
      <c r="K19" s="171">
        <v>50</v>
      </c>
      <c r="L19" s="172"/>
      <c r="M19" s="173" t="s">
        <v>124</v>
      </c>
    </row>
    <row r="20" spans="1:13" ht="6.75" customHeight="1" thickTop="1" thickBot="1" x14ac:dyDescent="0.3">
      <c r="A20" s="15"/>
      <c r="B20" s="14"/>
      <c r="C20" s="14"/>
      <c r="D20" s="15"/>
      <c r="E20" s="16"/>
      <c r="F20" s="15"/>
      <c r="G20" s="15"/>
      <c r="H20" s="15"/>
      <c r="I20" s="30"/>
      <c r="J20" s="15"/>
      <c r="K20" s="31"/>
      <c r="L20" s="15"/>
      <c r="M20" s="15"/>
    </row>
    <row r="21" spans="1:13" s="18" customFormat="1" ht="21" customHeight="1" thickTop="1" x14ac:dyDescent="0.25">
      <c r="A21" s="196" t="s">
        <v>5</v>
      </c>
      <c r="B21" s="198" t="s">
        <v>10</v>
      </c>
      <c r="C21" s="198" t="s">
        <v>27</v>
      </c>
      <c r="D21" s="198" t="s">
        <v>1</v>
      </c>
      <c r="E21" s="220" t="s">
        <v>26</v>
      </c>
      <c r="F21" s="198" t="s">
        <v>7</v>
      </c>
      <c r="G21" s="194" t="s">
        <v>38</v>
      </c>
      <c r="H21" s="238" t="s">
        <v>58</v>
      </c>
      <c r="I21" s="224" t="s">
        <v>6</v>
      </c>
      <c r="J21" s="198" t="s">
        <v>22</v>
      </c>
      <c r="K21" s="228" t="s">
        <v>19</v>
      </c>
      <c r="L21" s="230" t="s">
        <v>21</v>
      </c>
      <c r="M21" s="232" t="s">
        <v>11</v>
      </c>
    </row>
    <row r="22" spans="1:13" s="18" customFormat="1" ht="13.5" customHeight="1" thickBot="1" x14ac:dyDescent="0.3">
      <c r="A22" s="197"/>
      <c r="B22" s="199"/>
      <c r="C22" s="199"/>
      <c r="D22" s="199"/>
      <c r="E22" s="221"/>
      <c r="F22" s="199"/>
      <c r="G22" s="195"/>
      <c r="H22" s="239"/>
      <c r="I22" s="225"/>
      <c r="J22" s="199"/>
      <c r="K22" s="229"/>
      <c r="L22" s="231"/>
      <c r="M22" s="233"/>
    </row>
    <row r="23" spans="1:13" x14ac:dyDescent="0.25">
      <c r="A23" s="74">
        <v>1</v>
      </c>
      <c r="B23" s="63">
        <v>119</v>
      </c>
      <c r="C23" s="63">
        <v>10090936268</v>
      </c>
      <c r="D23" s="64" t="s">
        <v>81</v>
      </c>
      <c r="E23" s="103">
        <v>38450</v>
      </c>
      <c r="F23" s="113" t="s">
        <v>24</v>
      </c>
      <c r="G23" s="114" t="s">
        <v>61</v>
      </c>
      <c r="H23" s="154">
        <v>2.0926E-2</v>
      </c>
      <c r="I23" s="107">
        <v>4.2177199074074072E-2</v>
      </c>
      <c r="J23" s="108" t="s">
        <v>35</v>
      </c>
      <c r="K23" s="67">
        <f>IFERROR($K$19*3600/(HOUR(I23)*3600+MINUTE(I23)*60+SECOND(I23)),"")</f>
        <v>49.396267837541167</v>
      </c>
      <c r="L23" s="115" t="s">
        <v>20</v>
      </c>
      <c r="M23" s="75"/>
    </row>
    <row r="24" spans="1:13" x14ac:dyDescent="0.25">
      <c r="A24" s="116">
        <f>A23</f>
        <v>1</v>
      </c>
      <c r="B24" s="58">
        <v>121</v>
      </c>
      <c r="C24" s="59">
        <v>10097338167</v>
      </c>
      <c r="D24" s="65" t="s">
        <v>82</v>
      </c>
      <c r="E24" s="104">
        <v>38553</v>
      </c>
      <c r="F24" s="117" t="s">
        <v>20</v>
      </c>
      <c r="G24" s="118" t="s">
        <v>61</v>
      </c>
      <c r="H24" s="157">
        <f>H23</f>
        <v>2.0926E-2</v>
      </c>
      <c r="I24" s="157">
        <f t="shared" ref="I24:K24" si="0">I23</f>
        <v>4.2177199074074072E-2</v>
      </c>
      <c r="J24" s="157" t="str">
        <f t="shared" si="0"/>
        <v/>
      </c>
      <c r="K24" s="157">
        <f t="shared" si="0"/>
        <v>49.396267837541167</v>
      </c>
      <c r="L24" s="158" t="s">
        <v>20</v>
      </c>
      <c r="M24" s="76"/>
    </row>
    <row r="25" spans="1:13" x14ac:dyDescent="0.25">
      <c r="A25" s="116">
        <f>A23</f>
        <v>1</v>
      </c>
      <c r="B25" s="59">
        <v>120</v>
      </c>
      <c r="C25" s="59">
        <v>10077957971</v>
      </c>
      <c r="D25" s="65" t="s">
        <v>87</v>
      </c>
      <c r="E25" s="104">
        <v>38460</v>
      </c>
      <c r="F25" s="117" t="s">
        <v>20</v>
      </c>
      <c r="G25" s="118" t="s">
        <v>61</v>
      </c>
      <c r="H25" s="157">
        <f>H23</f>
        <v>2.0926E-2</v>
      </c>
      <c r="I25" s="157">
        <f t="shared" ref="I25:K25" si="1">I23</f>
        <v>4.2177199074074072E-2</v>
      </c>
      <c r="J25" s="157" t="str">
        <f t="shared" si="1"/>
        <v/>
      </c>
      <c r="K25" s="157">
        <f t="shared" si="1"/>
        <v>49.396267837541167</v>
      </c>
      <c r="L25" s="158" t="s">
        <v>20</v>
      </c>
      <c r="M25" s="76"/>
    </row>
    <row r="26" spans="1:13" ht="14.4" thickBot="1" x14ac:dyDescent="0.3">
      <c r="A26" s="120">
        <f>A23</f>
        <v>1</v>
      </c>
      <c r="B26" s="121">
        <v>123</v>
      </c>
      <c r="C26" s="121">
        <v>10102489978</v>
      </c>
      <c r="D26" s="122" t="s">
        <v>126</v>
      </c>
      <c r="E26" s="123">
        <v>38595</v>
      </c>
      <c r="F26" s="124" t="s">
        <v>24</v>
      </c>
      <c r="G26" s="125" t="s">
        <v>61</v>
      </c>
      <c r="H26" s="174">
        <f>H23</f>
        <v>2.0926E-2</v>
      </c>
      <c r="I26" s="174">
        <f t="shared" ref="I26:K26" si="2">I23</f>
        <v>4.2177199074074072E-2</v>
      </c>
      <c r="J26" s="174" t="str">
        <f t="shared" si="2"/>
        <v/>
      </c>
      <c r="K26" s="174">
        <f t="shared" si="2"/>
        <v>49.396267837541167</v>
      </c>
      <c r="L26" s="159" t="s">
        <v>20</v>
      </c>
      <c r="M26" s="126"/>
    </row>
    <row r="27" spans="1:13" x14ac:dyDescent="0.25">
      <c r="A27" s="74">
        <v>2</v>
      </c>
      <c r="B27" s="63">
        <v>124</v>
      </c>
      <c r="C27" s="63">
        <v>10089713462</v>
      </c>
      <c r="D27" s="64" t="s">
        <v>83</v>
      </c>
      <c r="E27" s="103">
        <v>38701</v>
      </c>
      <c r="F27" s="113" t="s">
        <v>20</v>
      </c>
      <c r="G27" s="114" t="s">
        <v>61</v>
      </c>
      <c r="H27" s="154">
        <v>2.0833000000000001E-2</v>
      </c>
      <c r="I27" s="107">
        <v>4.2458101851851858E-2</v>
      </c>
      <c r="J27" s="108">
        <f>I27-$I$23</f>
        <v>2.8090277777778616E-4</v>
      </c>
      <c r="K27" s="67">
        <f>IFERROR($K$19*3600/(HOUR(I27)*3600+MINUTE(I27)*60+SECOND(I27)),"")</f>
        <v>49.07306434023991</v>
      </c>
      <c r="L27" s="115" t="s">
        <v>24</v>
      </c>
      <c r="M27" s="75"/>
    </row>
    <row r="28" spans="1:13" x14ac:dyDescent="0.25">
      <c r="A28" s="116">
        <f>A27</f>
        <v>2</v>
      </c>
      <c r="B28" s="58">
        <v>122</v>
      </c>
      <c r="C28" s="59">
        <v>10090935965</v>
      </c>
      <c r="D28" s="65" t="s">
        <v>127</v>
      </c>
      <c r="E28" s="104">
        <v>38564</v>
      </c>
      <c r="F28" s="117" t="s">
        <v>20</v>
      </c>
      <c r="G28" s="118" t="s">
        <v>61</v>
      </c>
      <c r="H28" s="157">
        <f>H27</f>
        <v>2.0833000000000001E-2</v>
      </c>
      <c r="I28" s="157">
        <f t="shared" ref="I28" si="3">I27</f>
        <v>4.2458101851851858E-2</v>
      </c>
      <c r="J28" s="157">
        <f t="shared" ref="J28" si="4">J27</f>
        <v>2.8090277777778616E-4</v>
      </c>
      <c r="K28" s="157">
        <f t="shared" ref="K28" si="5">K27</f>
        <v>49.07306434023991</v>
      </c>
      <c r="L28" s="158" t="s">
        <v>24</v>
      </c>
      <c r="M28" s="76"/>
    </row>
    <row r="29" spans="1:13" x14ac:dyDescent="0.25">
      <c r="A29" s="116">
        <f>A27</f>
        <v>2</v>
      </c>
      <c r="B29" s="59">
        <v>126</v>
      </c>
      <c r="C29" s="59">
        <v>10095184666</v>
      </c>
      <c r="D29" s="65" t="s">
        <v>88</v>
      </c>
      <c r="E29" s="104">
        <v>38904</v>
      </c>
      <c r="F29" s="117" t="s">
        <v>24</v>
      </c>
      <c r="G29" s="118" t="s">
        <v>61</v>
      </c>
      <c r="H29" s="157">
        <f>H27</f>
        <v>2.0833000000000001E-2</v>
      </c>
      <c r="I29" s="157">
        <f t="shared" ref="I29:K29" si="6">I27</f>
        <v>4.2458101851851858E-2</v>
      </c>
      <c r="J29" s="157">
        <f t="shared" si="6"/>
        <v>2.8090277777778616E-4</v>
      </c>
      <c r="K29" s="157">
        <f t="shared" si="6"/>
        <v>49.07306434023991</v>
      </c>
      <c r="L29" s="158" t="s">
        <v>24</v>
      </c>
      <c r="M29" s="76"/>
    </row>
    <row r="30" spans="1:13" ht="14.4" thickBot="1" x14ac:dyDescent="0.3">
      <c r="A30" s="120">
        <f>A27</f>
        <v>2</v>
      </c>
      <c r="B30" s="121">
        <v>125</v>
      </c>
      <c r="C30" s="121">
        <v>10092384194</v>
      </c>
      <c r="D30" s="122" t="s">
        <v>84</v>
      </c>
      <c r="E30" s="123">
        <v>38721</v>
      </c>
      <c r="F30" s="124" t="s">
        <v>24</v>
      </c>
      <c r="G30" s="125" t="s">
        <v>61</v>
      </c>
      <c r="H30" s="174">
        <f>H27</f>
        <v>2.0833000000000001E-2</v>
      </c>
      <c r="I30" s="174">
        <f t="shared" ref="I30:K30" si="7">I27</f>
        <v>4.2458101851851858E-2</v>
      </c>
      <c r="J30" s="174">
        <f t="shared" si="7"/>
        <v>2.8090277777778616E-4</v>
      </c>
      <c r="K30" s="174">
        <f t="shared" si="7"/>
        <v>49.07306434023991</v>
      </c>
      <c r="L30" s="159" t="s">
        <v>24</v>
      </c>
      <c r="M30" s="126"/>
    </row>
    <row r="31" spans="1:13" x14ac:dyDescent="0.25">
      <c r="A31" s="127">
        <v>3</v>
      </c>
      <c r="B31" s="128">
        <v>109</v>
      </c>
      <c r="C31" s="128">
        <v>10083179100</v>
      </c>
      <c r="D31" s="129" t="s">
        <v>79</v>
      </c>
      <c r="E31" s="130">
        <v>38534</v>
      </c>
      <c r="F31" s="131" t="s">
        <v>24</v>
      </c>
      <c r="G31" s="132" t="s">
        <v>60</v>
      </c>
      <c r="H31" s="155">
        <v>2.0961E-2</v>
      </c>
      <c r="I31" s="107">
        <v>4.2491898148148154E-2</v>
      </c>
      <c r="J31" s="108">
        <f>I31-$I$23</f>
        <v>3.1469907407408182E-4</v>
      </c>
      <c r="K31" s="133">
        <f>IFERROR($K$19*3600/(HOUR(I31)*3600+MINUTE(I31)*60+SECOND(I31)),"")</f>
        <v>49.032961046036505</v>
      </c>
      <c r="L31" s="134" t="s">
        <v>24</v>
      </c>
      <c r="M31" s="76"/>
    </row>
    <row r="32" spans="1:13" x14ac:dyDescent="0.25">
      <c r="A32" s="116">
        <f>A31</f>
        <v>3</v>
      </c>
      <c r="B32" s="58">
        <v>110</v>
      </c>
      <c r="C32" s="128">
        <v>10080358622</v>
      </c>
      <c r="D32" s="129" t="s">
        <v>80</v>
      </c>
      <c r="E32" s="130">
        <v>38421</v>
      </c>
      <c r="F32" s="131" t="s">
        <v>24</v>
      </c>
      <c r="G32" s="135" t="s">
        <v>60</v>
      </c>
      <c r="H32" s="157">
        <f>H31</f>
        <v>2.0961E-2</v>
      </c>
      <c r="I32" s="157">
        <f t="shared" ref="I32" si="8">I31</f>
        <v>4.2491898148148154E-2</v>
      </c>
      <c r="J32" s="157">
        <f t="shared" ref="J32" si="9">J31</f>
        <v>3.1469907407408182E-4</v>
      </c>
      <c r="K32" s="157">
        <f t="shared" ref="K32" si="10">K31</f>
        <v>49.032961046036505</v>
      </c>
      <c r="L32" s="158" t="s">
        <v>24</v>
      </c>
      <c r="M32" s="76"/>
    </row>
    <row r="33" spans="1:13" x14ac:dyDescent="0.25">
      <c r="A33" s="116">
        <f>A31</f>
        <v>3</v>
      </c>
      <c r="B33" s="59">
        <v>108</v>
      </c>
      <c r="C33" s="128">
        <v>10080977301</v>
      </c>
      <c r="D33" s="129" t="s">
        <v>128</v>
      </c>
      <c r="E33" s="130">
        <v>38622</v>
      </c>
      <c r="F33" s="131" t="s">
        <v>24</v>
      </c>
      <c r="G33" s="135" t="s">
        <v>60</v>
      </c>
      <c r="H33" s="157">
        <f>H31</f>
        <v>2.0961E-2</v>
      </c>
      <c r="I33" s="157">
        <f t="shared" ref="I33:K33" si="11">I31</f>
        <v>4.2491898148148154E-2</v>
      </c>
      <c r="J33" s="157">
        <f t="shared" si="11"/>
        <v>3.1469907407408182E-4</v>
      </c>
      <c r="K33" s="157">
        <f t="shared" si="11"/>
        <v>49.032961046036505</v>
      </c>
      <c r="L33" s="158" t="s">
        <v>24</v>
      </c>
      <c r="M33" s="76"/>
    </row>
    <row r="34" spans="1:13" ht="14.4" thickBot="1" x14ac:dyDescent="0.3">
      <c r="A34" s="120">
        <f>A31</f>
        <v>3</v>
      </c>
      <c r="B34" s="121">
        <v>112</v>
      </c>
      <c r="C34" s="136">
        <v>10109160649</v>
      </c>
      <c r="D34" s="137" t="s">
        <v>95</v>
      </c>
      <c r="E34" s="138">
        <v>38970</v>
      </c>
      <c r="F34" s="139" t="s">
        <v>24</v>
      </c>
      <c r="G34" s="140" t="s">
        <v>60</v>
      </c>
      <c r="H34" s="174">
        <f>H31</f>
        <v>2.0961E-2</v>
      </c>
      <c r="I34" s="174">
        <f t="shared" ref="I34:K34" si="12">I31</f>
        <v>4.2491898148148154E-2</v>
      </c>
      <c r="J34" s="174">
        <f t="shared" si="12"/>
        <v>3.1469907407408182E-4</v>
      </c>
      <c r="K34" s="174">
        <f t="shared" si="12"/>
        <v>49.032961046036505</v>
      </c>
      <c r="L34" s="159" t="s">
        <v>24</v>
      </c>
      <c r="M34" s="126"/>
    </row>
    <row r="35" spans="1:13" x14ac:dyDescent="0.25">
      <c r="A35" s="127">
        <v>4</v>
      </c>
      <c r="B35" s="128">
        <v>137</v>
      </c>
      <c r="C35" s="63">
        <v>10105335415</v>
      </c>
      <c r="D35" s="64" t="s">
        <v>92</v>
      </c>
      <c r="E35" s="103">
        <v>38507</v>
      </c>
      <c r="F35" s="113" t="s">
        <v>20</v>
      </c>
      <c r="G35" s="132" t="s">
        <v>62</v>
      </c>
      <c r="H35" s="155">
        <v>2.1516E-2</v>
      </c>
      <c r="I35" s="107">
        <v>4.3693287037037037E-2</v>
      </c>
      <c r="J35" s="108">
        <f>I35-$I$23</f>
        <v>1.5160879629629656E-3</v>
      </c>
      <c r="K35" s="141">
        <f>IFERROR($K$19*3600/(HOUR(I35)*3600+MINUTE(I35)*60+SECOND(I35)),"")</f>
        <v>47.682119205298015</v>
      </c>
      <c r="L35" s="134" t="s">
        <v>24</v>
      </c>
      <c r="M35" s="76"/>
    </row>
    <row r="36" spans="1:13" x14ac:dyDescent="0.25">
      <c r="A36" s="116">
        <f>A35</f>
        <v>4</v>
      </c>
      <c r="B36" s="58">
        <v>135</v>
      </c>
      <c r="C36" s="128">
        <v>10081650136</v>
      </c>
      <c r="D36" s="129" t="s">
        <v>99</v>
      </c>
      <c r="E36" s="130">
        <v>38520</v>
      </c>
      <c r="F36" s="131" t="s">
        <v>20</v>
      </c>
      <c r="G36" s="135" t="s">
        <v>62</v>
      </c>
      <c r="H36" s="157">
        <f>H35</f>
        <v>2.1516E-2</v>
      </c>
      <c r="I36" s="157">
        <f t="shared" ref="I36" si="13">I35</f>
        <v>4.3693287037037037E-2</v>
      </c>
      <c r="J36" s="157">
        <f t="shared" ref="J36" si="14">J35</f>
        <v>1.5160879629629656E-3</v>
      </c>
      <c r="K36" s="157">
        <f t="shared" ref="K36" si="15">K35</f>
        <v>47.682119205298015</v>
      </c>
      <c r="L36" s="158" t="s">
        <v>24</v>
      </c>
      <c r="M36" s="76"/>
    </row>
    <row r="37" spans="1:13" x14ac:dyDescent="0.25">
      <c r="A37" s="116">
        <f>A35</f>
        <v>4</v>
      </c>
      <c r="B37" s="59">
        <v>136</v>
      </c>
      <c r="C37" s="128">
        <v>10093607206</v>
      </c>
      <c r="D37" s="129" t="s">
        <v>93</v>
      </c>
      <c r="E37" s="130">
        <v>38654</v>
      </c>
      <c r="F37" s="131" t="s">
        <v>24</v>
      </c>
      <c r="G37" s="135" t="s">
        <v>62</v>
      </c>
      <c r="H37" s="157">
        <f>H35</f>
        <v>2.1516E-2</v>
      </c>
      <c r="I37" s="157">
        <f t="shared" ref="I37:K37" si="16">I35</f>
        <v>4.3693287037037037E-2</v>
      </c>
      <c r="J37" s="157">
        <f t="shared" si="16"/>
        <v>1.5160879629629656E-3</v>
      </c>
      <c r="K37" s="157">
        <f t="shared" si="16"/>
        <v>47.682119205298015</v>
      </c>
      <c r="L37" s="158" t="s">
        <v>24</v>
      </c>
      <c r="M37" s="76"/>
    </row>
    <row r="38" spans="1:13" ht="14.4" thickBot="1" x14ac:dyDescent="0.3">
      <c r="A38" s="120">
        <f>A35</f>
        <v>4</v>
      </c>
      <c r="B38" s="121">
        <v>138</v>
      </c>
      <c r="C38" s="136">
        <v>10091972047</v>
      </c>
      <c r="D38" s="137" t="s">
        <v>98</v>
      </c>
      <c r="E38" s="138">
        <v>38556</v>
      </c>
      <c r="F38" s="139" t="s">
        <v>20</v>
      </c>
      <c r="G38" s="140" t="s">
        <v>62</v>
      </c>
      <c r="H38" s="174">
        <f>H35</f>
        <v>2.1516E-2</v>
      </c>
      <c r="I38" s="174">
        <f t="shared" ref="I38:K38" si="17">I35</f>
        <v>4.3693287037037037E-2</v>
      </c>
      <c r="J38" s="174">
        <f t="shared" si="17"/>
        <v>1.5160879629629656E-3</v>
      </c>
      <c r="K38" s="174">
        <f t="shared" si="17"/>
        <v>47.682119205298015</v>
      </c>
      <c r="L38" s="159" t="s">
        <v>24</v>
      </c>
      <c r="M38" s="126"/>
    </row>
    <row r="39" spans="1:13" x14ac:dyDescent="0.25">
      <c r="A39" s="127">
        <v>5</v>
      </c>
      <c r="B39" s="128">
        <v>100</v>
      </c>
      <c r="C39" s="63">
        <v>10105838603</v>
      </c>
      <c r="D39" s="64" t="s">
        <v>86</v>
      </c>
      <c r="E39" s="103">
        <v>38452</v>
      </c>
      <c r="F39" s="113" t="s">
        <v>20</v>
      </c>
      <c r="G39" s="132" t="s">
        <v>63</v>
      </c>
      <c r="H39" s="155">
        <v>2.1655000000000001E-2</v>
      </c>
      <c r="I39" s="107">
        <v>4.3898379629629634E-2</v>
      </c>
      <c r="J39" s="108">
        <f>I39-$I$23</f>
        <v>1.7211805555555626E-3</v>
      </c>
      <c r="K39" s="141">
        <f>IFERROR($K$19*3600/(HOUR(I39)*3600+MINUTE(I39)*60+SECOND(I39)),"")</f>
        <v>47.455839704719217</v>
      </c>
      <c r="L39" s="134"/>
      <c r="M39" s="76"/>
    </row>
    <row r="40" spans="1:13" x14ac:dyDescent="0.25">
      <c r="A40" s="116">
        <f>A39</f>
        <v>5</v>
      </c>
      <c r="B40" s="58">
        <v>103</v>
      </c>
      <c r="C40" s="128">
        <v>10119333626</v>
      </c>
      <c r="D40" s="129" t="s">
        <v>97</v>
      </c>
      <c r="E40" s="130">
        <v>38602</v>
      </c>
      <c r="F40" s="131" t="s">
        <v>24</v>
      </c>
      <c r="G40" s="135" t="s">
        <v>63</v>
      </c>
      <c r="H40" s="157">
        <f>H39</f>
        <v>2.1655000000000001E-2</v>
      </c>
      <c r="I40" s="157">
        <f t="shared" ref="I40" si="18">I39</f>
        <v>4.3898379629629634E-2</v>
      </c>
      <c r="J40" s="157">
        <f t="shared" ref="J40" si="19">J39</f>
        <v>1.7211805555555626E-3</v>
      </c>
      <c r="K40" s="157">
        <f t="shared" ref="K40" si="20">K39</f>
        <v>47.455839704719217</v>
      </c>
      <c r="L40" s="158"/>
      <c r="M40" s="76"/>
    </row>
    <row r="41" spans="1:13" x14ac:dyDescent="0.25">
      <c r="A41" s="116">
        <f>A39</f>
        <v>5</v>
      </c>
      <c r="B41" s="59">
        <v>102</v>
      </c>
      <c r="C41" s="128">
        <v>10119333525</v>
      </c>
      <c r="D41" s="129" t="s">
        <v>85</v>
      </c>
      <c r="E41" s="130">
        <v>38655</v>
      </c>
      <c r="F41" s="131" t="s">
        <v>24</v>
      </c>
      <c r="G41" s="135" t="s">
        <v>63</v>
      </c>
      <c r="H41" s="157">
        <f>H39</f>
        <v>2.1655000000000001E-2</v>
      </c>
      <c r="I41" s="157">
        <f t="shared" ref="I41:K41" si="21">I39</f>
        <v>4.3898379629629634E-2</v>
      </c>
      <c r="J41" s="157">
        <f t="shared" si="21"/>
        <v>1.7211805555555626E-3</v>
      </c>
      <c r="K41" s="157">
        <f t="shared" si="21"/>
        <v>47.455839704719217</v>
      </c>
      <c r="L41" s="158"/>
      <c r="M41" s="76"/>
    </row>
    <row r="42" spans="1:13" ht="14.4" thickBot="1" x14ac:dyDescent="0.3">
      <c r="A42" s="120">
        <f>A39</f>
        <v>5</v>
      </c>
      <c r="B42" s="121">
        <v>101</v>
      </c>
      <c r="C42" s="136">
        <v>10105861740</v>
      </c>
      <c r="D42" s="137" t="s">
        <v>96</v>
      </c>
      <c r="E42" s="138">
        <v>38495</v>
      </c>
      <c r="F42" s="139" t="s">
        <v>24</v>
      </c>
      <c r="G42" s="140" t="s">
        <v>63</v>
      </c>
      <c r="H42" s="174">
        <f>H39</f>
        <v>2.1655000000000001E-2</v>
      </c>
      <c r="I42" s="174">
        <f t="shared" ref="I42:K42" si="22">I39</f>
        <v>4.3898379629629634E-2</v>
      </c>
      <c r="J42" s="174">
        <f t="shared" si="22"/>
        <v>1.7211805555555626E-3</v>
      </c>
      <c r="K42" s="174">
        <f t="shared" si="22"/>
        <v>47.455839704719217</v>
      </c>
      <c r="L42" s="159"/>
      <c r="M42" s="126"/>
    </row>
    <row r="43" spans="1:13" x14ac:dyDescent="0.25">
      <c r="A43" s="127">
        <v>6</v>
      </c>
      <c r="B43" s="128">
        <v>140</v>
      </c>
      <c r="C43" s="63">
        <v>10104924678</v>
      </c>
      <c r="D43" s="64" t="s">
        <v>91</v>
      </c>
      <c r="E43" s="103">
        <v>38740</v>
      </c>
      <c r="F43" s="113" t="s">
        <v>24</v>
      </c>
      <c r="G43" s="132" t="s">
        <v>90</v>
      </c>
      <c r="H43" s="155">
        <v>2.2256999999999999E-2</v>
      </c>
      <c r="I43" s="107">
        <v>4.4779976851851845E-2</v>
      </c>
      <c r="J43" s="108">
        <f>I43-$I$23</f>
        <v>2.6027777777777733E-3</v>
      </c>
      <c r="K43" s="141">
        <f>IFERROR($K$19*3600/(HOUR(I43)*3600+MINUTE(I43)*60+SECOND(I43)),"")</f>
        <v>46.523649521840269</v>
      </c>
      <c r="L43" s="134"/>
      <c r="M43" s="76"/>
    </row>
    <row r="44" spans="1:13" x14ac:dyDescent="0.25">
      <c r="A44" s="116">
        <f>A43</f>
        <v>6</v>
      </c>
      <c r="B44" s="58">
        <v>139</v>
      </c>
      <c r="C44" s="128">
        <v>10114922853</v>
      </c>
      <c r="D44" s="129" t="s">
        <v>89</v>
      </c>
      <c r="E44" s="130">
        <v>38882</v>
      </c>
      <c r="F44" s="131" t="s">
        <v>24</v>
      </c>
      <c r="G44" s="135" t="s">
        <v>90</v>
      </c>
      <c r="H44" s="157">
        <f>H43</f>
        <v>2.2256999999999999E-2</v>
      </c>
      <c r="I44" s="157">
        <f t="shared" ref="I44" si="23">I43</f>
        <v>4.4779976851851845E-2</v>
      </c>
      <c r="J44" s="157">
        <f t="shared" ref="J44" si="24">J43</f>
        <v>2.6027777777777733E-3</v>
      </c>
      <c r="K44" s="157">
        <f t="shared" ref="K44" si="25">K43</f>
        <v>46.523649521840269</v>
      </c>
      <c r="L44" s="158"/>
      <c r="M44" s="76"/>
    </row>
    <row r="45" spans="1:13" x14ac:dyDescent="0.25">
      <c r="A45" s="116">
        <f>A43</f>
        <v>6</v>
      </c>
      <c r="B45" s="59">
        <v>141</v>
      </c>
      <c r="C45" s="128">
        <v>10104991871</v>
      </c>
      <c r="D45" s="129" t="s">
        <v>107</v>
      </c>
      <c r="E45" s="130">
        <v>39000</v>
      </c>
      <c r="F45" s="131" t="s">
        <v>24</v>
      </c>
      <c r="G45" s="135" t="s">
        <v>90</v>
      </c>
      <c r="H45" s="157">
        <f>H43</f>
        <v>2.2256999999999999E-2</v>
      </c>
      <c r="I45" s="157">
        <f t="shared" ref="I45:K45" si="26">I43</f>
        <v>4.4779976851851845E-2</v>
      </c>
      <c r="J45" s="157">
        <f t="shared" si="26"/>
        <v>2.6027777777777733E-3</v>
      </c>
      <c r="K45" s="157">
        <f t="shared" si="26"/>
        <v>46.523649521840269</v>
      </c>
      <c r="L45" s="158"/>
      <c r="M45" s="76"/>
    </row>
    <row r="46" spans="1:13" ht="14.4" thickBot="1" x14ac:dyDescent="0.3">
      <c r="A46" s="120">
        <f>A43</f>
        <v>6</v>
      </c>
      <c r="B46" s="121">
        <v>142</v>
      </c>
      <c r="C46" s="136"/>
      <c r="D46" s="137" t="s">
        <v>106</v>
      </c>
      <c r="E46" s="138">
        <v>38917</v>
      </c>
      <c r="F46" s="139" t="s">
        <v>28</v>
      </c>
      <c r="G46" s="140" t="s">
        <v>90</v>
      </c>
      <c r="H46" s="174">
        <f>H43</f>
        <v>2.2256999999999999E-2</v>
      </c>
      <c r="I46" s="174">
        <f t="shared" ref="I46:K46" si="27">I43</f>
        <v>4.4779976851851845E-2</v>
      </c>
      <c r="J46" s="174">
        <f t="shared" si="27"/>
        <v>2.6027777777777733E-3</v>
      </c>
      <c r="K46" s="174">
        <f t="shared" si="27"/>
        <v>46.523649521840269</v>
      </c>
      <c r="L46" s="159"/>
      <c r="M46" s="126"/>
    </row>
    <row r="47" spans="1:13" x14ac:dyDescent="0.25">
      <c r="A47" s="127">
        <v>7</v>
      </c>
      <c r="B47" s="128">
        <v>146</v>
      </c>
      <c r="C47" s="63">
        <v>10084014512</v>
      </c>
      <c r="D47" s="64" t="s">
        <v>100</v>
      </c>
      <c r="E47" s="103">
        <v>38388</v>
      </c>
      <c r="F47" s="113" t="s">
        <v>24</v>
      </c>
      <c r="G47" s="132" t="s">
        <v>59</v>
      </c>
      <c r="H47" s="155">
        <v>2.2037000000000001E-2</v>
      </c>
      <c r="I47" s="107">
        <v>4.495914351851852E-2</v>
      </c>
      <c r="J47" s="108">
        <f>I47-$I$23</f>
        <v>2.781944444444448E-3</v>
      </c>
      <c r="K47" s="141">
        <f>IFERROR($K$19*3600/(HOUR(I47)*3600+MINUTE(I47)*60+SECOND(I47)),"")</f>
        <v>46.343975283213183</v>
      </c>
      <c r="L47" s="134"/>
      <c r="M47" s="76"/>
    </row>
    <row r="48" spans="1:13" x14ac:dyDescent="0.25">
      <c r="A48" s="116">
        <f>A47</f>
        <v>7</v>
      </c>
      <c r="B48" s="58">
        <v>147</v>
      </c>
      <c r="C48" s="128">
        <v>10089250791</v>
      </c>
      <c r="D48" s="129" t="s">
        <v>101</v>
      </c>
      <c r="E48" s="130">
        <v>38484</v>
      </c>
      <c r="F48" s="131" t="s">
        <v>24</v>
      </c>
      <c r="G48" s="135" t="s">
        <v>59</v>
      </c>
      <c r="H48" s="157">
        <f>H47</f>
        <v>2.2037000000000001E-2</v>
      </c>
      <c r="I48" s="157">
        <f t="shared" ref="I48" si="28">I47</f>
        <v>4.495914351851852E-2</v>
      </c>
      <c r="J48" s="157">
        <f t="shared" ref="J48" si="29">J47</f>
        <v>2.781944444444448E-3</v>
      </c>
      <c r="K48" s="157">
        <f t="shared" ref="K48" si="30">K47</f>
        <v>46.343975283213183</v>
      </c>
      <c r="L48" s="158"/>
      <c r="M48" s="76"/>
    </row>
    <row r="49" spans="1:13" x14ac:dyDescent="0.25">
      <c r="A49" s="116">
        <f>A47</f>
        <v>7</v>
      </c>
      <c r="B49" s="59">
        <v>145</v>
      </c>
      <c r="C49" s="128">
        <v>10114988632</v>
      </c>
      <c r="D49" s="129" t="s">
        <v>108</v>
      </c>
      <c r="E49" s="130">
        <v>38443</v>
      </c>
      <c r="F49" s="131" t="s">
        <v>24</v>
      </c>
      <c r="G49" s="135" t="s">
        <v>59</v>
      </c>
      <c r="H49" s="157">
        <f>H47</f>
        <v>2.2037000000000001E-2</v>
      </c>
      <c r="I49" s="157">
        <f t="shared" ref="I49:K49" si="31">I47</f>
        <v>4.495914351851852E-2</v>
      </c>
      <c r="J49" s="157">
        <f t="shared" si="31"/>
        <v>2.781944444444448E-3</v>
      </c>
      <c r="K49" s="157">
        <f t="shared" si="31"/>
        <v>46.343975283213183</v>
      </c>
      <c r="L49" s="158"/>
      <c r="M49" s="76"/>
    </row>
    <row r="50" spans="1:13" ht="14.4" thickBot="1" x14ac:dyDescent="0.3">
      <c r="A50" s="120">
        <f>A47</f>
        <v>7</v>
      </c>
      <c r="B50" s="121">
        <v>144</v>
      </c>
      <c r="C50" s="136">
        <v>10081050251</v>
      </c>
      <c r="D50" s="137" t="s">
        <v>109</v>
      </c>
      <c r="E50" s="138">
        <v>38386</v>
      </c>
      <c r="F50" s="139" t="s">
        <v>24</v>
      </c>
      <c r="G50" s="140" t="s">
        <v>59</v>
      </c>
      <c r="H50" s="174">
        <f>H47</f>
        <v>2.2037000000000001E-2</v>
      </c>
      <c r="I50" s="174">
        <f t="shared" ref="I50:K50" si="32">I47</f>
        <v>4.495914351851852E-2</v>
      </c>
      <c r="J50" s="174">
        <f t="shared" si="32"/>
        <v>2.781944444444448E-3</v>
      </c>
      <c r="K50" s="174">
        <f t="shared" si="32"/>
        <v>46.343975283213183</v>
      </c>
      <c r="L50" s="159"/>
      <c r="M50" s="126"/>
    </row>
    <row r="51" spans="1:13" x14ac:dyDescent="0.25">
      <c r="A51" s="127">
        <v>8</v>
      </c>
      <c r="B51" s="128">
        <v>113</v>
      </c>
      <c r="C51" s="63">
        <v>10104991972</v>
      </c>
      <c r="D51" s="64" t="s">
        <v>105</v>
      </c>
      <c r="E51" s="103">
        <v>38545</v>
      </c>
      <c r="F51" s="113" t="s">
        <v>24</v>
      </c>
      <c r="G51" s="132" t="s">
        <v>44</v>
      </c>
      <c r="H51" s="155">
        <v>2.2221999999999999E-2</v>
      </c>
      <c r="I51" s="107">
        <v>4.5057523148148149E-2</v>
      </c>
      <c r="J51" s="108">
        <f>I51-$I$23</f>
        <v>2.8803240740740768E-3</v>
      </c>
      <c r="K51" s="141">
        <f>IFERROR($K$19*3600/(HOUR(I51)*3600+MINUTE(I51)*60+SECOND(I51)),"")</f>
        <v>46.236835345491912</v>
      </c>
      <c r="L51" s="134"/>
      <c r="M51" s="76"/>
    </row>
    <row r="52" spans="1:13" x14ac:dyDescent="0.25">
      <c r="A52" s="116">
        <f>A51</f>
        <v>8</v>
      </c>
      <c r="B52" s="58">
        <v>118</v>
      </c>
      <c r="C52" s="128">
        <v>10117846492</v>
      </c>
      <c r="D52" s="129" t="s">
        <v>111</v>
      </c>
      <c r="E52" s="130">
        <v>38472</v>
      </c>
      <c r="F52" s="131" t="s">
        <v>24</v>
      </c>
      <c r="G52" s="135" t="s">
        <v>44</v>
      </c>
      <c r="H52" s="157">
        <f>H51</f>
        <v>2.2221999999999999E-2</v>
      </c>
      <c r="I52" s="157">
        <f t="shared" ref="I52" si="33">I51</f>
        <v>4.5057523148148149E-2</v>
      </c>
      <c r="J52" s="157">
        <f t="shared" ref="J52" si="34">J51</f>
        <v>2.8803240740740768E-3</v>
      </c>
      <c r="K52" s="157">
        <f t="shared" ref="K52" si="35">K51</f>
        <v>46.236835345491912</v>
      </c>
      <c r="L52" s="158"/>
      <c r="M52" s="76"/>
    </row>
    <row r="53" spans="1:13" x14ac:dyDescent="0.25">
      <c r="A53" s="116">
        <f>A51</f>
        <v>8</v>
      </c>
      <c r="B53" s="59">
        <v>117</v>
      </c>
      <c r="C53" s="128">
        <v>10091971138</v>
      </c>
      <c r="D53" s="129" t="s">
        <v>104</v>
      </c>
      <c r="E53" s="130">
        <v>38871</v>
      </c>
      <c r="F53" s="131" t="s">
        <v>24</v>
      </c>
      <c r="G53" s="135" t="s">
        <v>44</v>
      </c>
      <c r="H53" s="157">
        <f>H51</f>
        <v>2.2221999999999999E-2</v>
      </c>
      <c r="I53" s="157">
        <f t="shared" ref="I53:K53" si="36">I51</f>
        <v>4.5057523148148149E-2</v>
      </c>
      <c r="J53" s="157">
        <f t="shared" si="36"/>
        <v>2.8803240740740768E-3</v>
      </c>
      <c r="K53" s="157">
        <f t="shared" si="36"/>
        <v>46.236835345491912</v>
      </c>
      <c r="L53" s="158"/>
      <c r="M53" s="76"/>
    </row>
    <row r="54" spans="1:13" ht="14.4" thickBot="1" x14ac:dyDescent="0.3">
      <c r="A54" s="120">
        <f>A51</f>
        <v>8</v>
      </c>
      <c r="B54" s="121">
        <v>115</v>
      </c>
      <c r="C54" s="136">
        <v>10083942972</v>
      </c>
      <c r="D54" s="137" t="s">
        <v>116</v>
      </c>
      <c r="E54" s="138">
        <v>38424</v>
      </c>
      <c r="F54" s="139" t="s">
        <v>24</v>
      </c>
      <c r="G54" s="140" t="s">
        <v>44</v>
      </c>
      <c r="H54" s="174">
        <f>H51</f>
        <v>2.2221999999999999E-2</v>
      </c>
      <c r="I54" s="174">
        <f t="shared" ref="I54:K54" si="37">I51</f>
        <v>4.5057523148148149E-2</v>
      </c>
      <c r="J54" s="174">
        <f t="shared" si="37"/>
        <v>2.8803240740740768E-3</v>
      </c>
      <c r="K54" s="174">
        <f t="shared" si="37"/>
        <v>46.236835345491912</v>
      </c>
      <c r="L54" s="159"/>
      <c r="M54" s="126"/>
    </row>
    <row r="55" spans="1:13" x14ac:dyDescent="0.25">
      <c r="A55" s="127">
        <v>9</v>
      </c>
      <c r="B55" s="128">
        <v>127</v>
      </c>
      <c r="C55" s="63">
        <v>10077687179</v>
      </c>
      <c r="D55" s="64" t="s">
        <v>102</v>
      </c>
      <c r="E55" s="103">
        <v>38682</v>
      </c>
      <c r="F55" s="113" t="s">
        <v>24</v>
      </c>
      <c r="G55" s="132" t="s">
        <v>45</v>
      </c>
      <c r="H55" s="155">
        <v>2.2592999999999999E-2</v>
      </c>
      <c r="I55" s="107">
        <v>4.6287500000000002E-2</v>
      </c>
      <c r="J55" s="108">
        <f>I55-$I$23</f>
        <v>4.1103009259259304E-3</v>
      </c>
      <c r="K55" s="141">
        <f>IFERROR($K$19*3600/(HOUR(I55)*3600+MINUTE(I55)*60+SECOND(I55)),"")</f>
        <v>45.011252813203299</v>
      </c>
      <c r="L55" s="134"/>
      <c r="M55" s="76"/>
    </row>
    <row r="56" spans="1:13" x14ac:dyDescent="0.25">
      <c r="A56" s="116">
        <f>A55</f>
        <v>9</v>
      </c>
      <c r="B56" s="58">
        <v>128</v>
      </c>
      <c r="C56" s="128">
        <v>10077686573</v>
      </c>
      <c r="D56" s="129" t="s">
        <v>103</v>
      </c>
      <c r="E56" s="130">
        <v>38506</v>
      </c>
      <c r="F56" s="131" t="s">
        <v>24</v>
      </c>
      <c r="G56" s="135" t="s">
        <v>45</v>
      </c>
      <c r="H56" s="157">
        <f>H55</f>
        <v>2.2592999999999999E-2</v>
      </c>
      <c r="I56" s="157">
        <f t="shared" ref="I56" si="38">I55</f>
        <v>4.6287500000000002E-2</v>
      </c>
      <c r="J56" s="157">
        <f t="shared" ref="J56" si="39">J55</f>
        <v>4.1103009259259304E-3</v>
      </c>
      <c r="K56" s="157">
        <f t="shared" ref="K56" si="40">K55</f>
        <v>45.011252813203299</v>
      </c>
      <c r="L56" s="158"/>
      <c r="M56" s="76"/>
    </row>
    <row r="57" spans="1:13" x14ac:dyDescent="0.25">
      <c r="A57" s="116">
        <f>A55</f>
        <v>9</v>
      </c>
      <c r="B57" s="59">
        <v>130</v>
      </c>
      <c r="C57" s="128">
        <v>10077479742</v>
      </c>
      <c r="D57" s="129" t="s">
        <v>114</v>
      </c>
      <c r="E57" s="130">
        <v>38488</v>
      </c>
      <c r="F57" s="131" t="s">
        <v>24</v>
      </c>
      <c r="G57" s="135" t="s">
        <v>45</v>
      </c>
      <c r="H57" s="157">
        <f>H55</f>
        <v>2.2592999999999999E-2</v>
      </c>
      <c r="I57" s="157">
        <f t="shared" ref="I57:K57" si="41">I55</f>
        <v>4.6287500000000002E-2</v>
      </c>
      <c r="J57" s="157">
        <f t="shared" si="41"/>
        <v>4.1103009259259304E-3</v>
      </c>
      <c r="K57" s="157">
        <f t="shared" si="41"/>
        <v>45.011252813203299</v>
      </c>
      <c r="L57" s="158"/>
      <c r="M57" s="76"/>
    </row>
    <row r="58" spans="1:13" ht="14.4" thickBot="1" x14ac:dyDescent="0.3">
      <c r="A58" s="120">
        <f>A55</f>
        <v>9</v>
      </c>
      <c r="B58" s="121">
        <v>131</v>
      </c>
      <c r="C58" s="136">
        <v>10094923675</v>
      </c>
      <c r="D58" s="137" t="s">
        <v>115</v>
      </c>
      <c r="E58" s="138">
        <v>38750</v>
      </c>
      <c r="F58" s="139" t="s">
        <v>24</v>
      </c>
      <c r="G58" s="140" t="s">
        <v>45</v>
      </c>
      <c r="H58" s="174">
        <f>H55</f>
        <v>2.2592999999999999E-2</v>
      </c>
      <c r="I58" s="174">
        <f t="shared" ref="I58:K58" si="42">I55</f>
        <v>4.6287500000000002E-2</v>
      </c>
      <c r="J58" s="174">
        <f t="shared" si="42"/>
        <v>4.1103009259259304E-3</v>
      </c>
      <c r="K58" s="174">
        <f t="shared" si="42"/>
        <v>45.011252813203299</v>
      </c>
      <c r="L58" s="159"/>
      <c r="M58" s="126"/>
    </row>
    <row r="59" spans="1:13" x14ac:dyDescent="0.25">
      <c r="A59" s="142">
        <v>10</v>
      </c>
      <c r="B59" s="63">
        <v>105</v>
      </c>
      <c r="C59" s="63">
        <v>10127614594</v>
      </c>
      <c r="D59" s="64" t="s">
        <v>113</v>
      </c>
      <c r="E59" s="103">
        <v>39023</v>
      </c>
      <c r="F59" s="113" t="s">
        <v>28</v>
      </c>
      <c r="G59" s="143" t="s">
        <v>63</v>
      </c>
      <c r="H59" s="156">
        <v>2.3553000000000001E-2</v>
      </c>
      <c r="I59" s="107">
        <v>4.8623379629629628E-2</v>
      </c>
      <c r="J59" s="108">
        <f>I59-$I$23</f>
        <v>6.4461805555555557E-3</v>
      </c>
      <c r="K59" s="144">
        <f>IFERROR($K$19*3600/(HOUR(I59)*3600+MINUTE(I59)*60+SECOND(I59)),"")</f>
        <v>42.846941204475122</v>
      </c>
      <c r="L59" s="145"/>
      <c r="M59" s="75"/>
    </row>
    <row r="60" spans="1:13" x14ac:dyDescent="0.25">
      <c r="A60" s="116">
        <f>A59</f>
        <v>10</v>
      </c>
      <c r="B60" s="58">
        <v>104</v>
      </c>
      <c r="C60" s="128">
        <v>10126989552</v>
      </c>
      <c r="D60" s="129" t="s">
        <v>119</v>
      </c>
      <c r="E60" s="130">
        <v>38856</v>
      </c>
      <c r="F60" s="131" t="s">
        <v>28</v>
      </c>
      <c r="G60" s="135" t="s">
        <v>63</v>
      </c>
      <c r="H60" s="157">
        <f>H59</f>
        <v>2.3553000000000001E-2</v>
      </c>
      <c r="I60" s="157">
        <f t="shared" ref="I60" si="43">I59</f>
        <v>4.8623379629629628E-2</v>
      </c>
      <c r="J60" s="157">
        <f t="shared" ref="J60" si="44">J59</f>
        <v>6.4461805555555557E-3</v>
      </c>
      <c r="K60" s="157">
        <f t="shared" ref="K60" si="45">K59</f>
        <v>42.846941204475122</v>
      </c>
      <c r="L60" s="119"/>
      <c r="M60" s="76"/>
    </row>
    <row r="61" spans="1:13" x14ac:dyDescent="0.25">
      <c r="A61" s="116">
        <f>A59</f>
        <v>10</v>
      </c>
      <c r="B61" s="59">
        <v>106</v>
      </c>
      <c r="C61" s="128">
        <v>10119461342</v>
      </c>
      <c r="D61" s="129" t="s">
        <v>118</v>
      </c>
      <c r="E61" s="130">
        <v>38816</v>
      </c>
      <c r="F61" s="131" t="s">
        <v>39</v>
      </c>
      <c r="G61" s="135" t="s">
        <v>63</v>
      </c>
      <c r="H61" s="157">
        <f>H59</f>
        <v>2.3553000000000001E-2</v>
      </c>
      <c r="I61" s="157">
        <f t="shared" ref="I61:K61" si="46">I59</f>
        <v>4.8623379629629628E-2</v>
      </c>
      <c r="J61" s="157">
        <f t="shared" si="46"/>
        <v>6.4461805555555557E-3</v>
      </c>
      <c r="K61" s="157">
        <f t="shared" si="46"/>
        <v>42.846941204475122</v>
      </c>
      <c r="L61" s="119"/>
      <c r="M61" s="76"/>
    </row>
    <row r="62" spans="1:13" ht="14.4" thickBot="1" x14ac:dyDescent="0.3">
      <c r="A62" s="146">
        <f>A59</f>
        <v>10</v>
      </c>
      <c r="B62" s="83">
        <v>107</v>
      </c>
      <c r="C62" s="147">
        <v>10119568547</v>
      </c>
      <c r="D62" s="148" t="s">
        <v>112</v>
      </c>
      <c r="E62" s="149">
        <v>38719</v>
      </c>
      <c r="F62" s="150" t="s">
        <v>28</v>
      </c>
      <c r="G62" s="151" t="s">
        <v>63</v>
      </c>
      <c r="H62" s="175">
        <f>H59</f>
        <v>2.3553000000000001E-2</v>
      </c>
      <c r="I62" s="175">
        <f t="shared" ref="I62:K62" si="47">I59</f>
        <v>4.8623379629629628E-2</v>
      </c>
      <c r="J62" s="175">
        <f t="shared" si="47"/>
        <v>6.4461805555555557E-3</v>
      </c>
      <c r="K62" s="175">
        <f t="shared" si="47"/>
        <v>42.846941204475122</v>
      </c>
      <c r="L62" s="152"/>
      <c r="M62" s="85"/>
    </row>
    <row r="63" spans="1:13" ht="6.75" customHeight="1" thickTop="1" thickBot="1" x14ac:dyDescent="0.35">
      <c r="A63" s="32"/>
      <c r="B63" s="33"/>
      <c r="C63" s="33"/>
      <c r="D63" s="1"/>
      <c r="E63" s="34"/>
      <c r="F63" s="20"/>
      <c r="G63" s="20"/>
      <c r="H63" s="20"/>
      <c r="I63" s="35"/>
      <c r="J63" s="36"/>
      <c r="K63" s="37"/>
      <c r="L63" s="36"/>
      <c r="M63" s="36"/>
    </row>
    <row r="64" spans="1:13" ht="15" thickTop="1" x14ac:dyDescent="0.25">
      <c r="A64" s="188" t="s">
        <v>4</v>
      </c>
      <c r="B64" s="178"/>
      <c r="C64" s="178"/>
      <c r="D64" s="178"/>
      <c r="E64" s="80"/>
      <c r="F64" s="80"/>
      <c r="G64" s="178" t="s">
        <v>36</v>
      </c>
      <c r="H64" s="178"/>
      <c r="I64" s="178"/>
      <c r="J64" s="178"/>
      <c r="K64" s="178"/>
      <c r="L64" s="178"/>
      <c r="M64" s="179"/>
    </row>
    <row r="65" spans="1:13" x14ac:dyDescent="0.25">
      <c r="A65" s="182" t="s">
        <v>67</v>
      </c>
      <c r="B65" s="183"/>
      <c r="C65" s="183"/>
      <c r="D65" s="184"/>
      <c r="E65" s="2"/>
      <c r="F65" s="68"/>
      <c r="G65" s="38" t="s">
        <v>25</v>
      </c>
      <c r="H65" s="78">
        <v>7</v>
      </c>
      <c r="I65" s="39"/>
      <c r="J65" s="39"/>
      <c r="K65" s="40"/>
      <c r="L65" s="71" t="s">
        <v>23</v>
      </c>
      <c r="M65" s="72">
        <f>COUNTIF(F23:F62,"ЗМС")</f>
        <v>0</v>
      </c>
    </row>
    <row r="66" spans="1:13" x14ac:dyDescent="0.25">
      <c r="A66" s="182" t="s">
        <v>68</v>
      </c>
      <c r="B66" s="183"/>
      <c r="C66" s="183"/>
      <c r="D66" s="184"/>
      <c r="E66" s="2"/>
      <c r="F66" s="69"/>
      <c r="G66" s="42" t="s">
        <v>29</v>
      </c>
      <c r="H66" s="77">
        <v>10</v>
      </c>
      <c r="I66" s="153"/>
      <c r="J66" s="86"/>
      <c r="K66" s="44"/>
      <c r="L66" s="71" t="s">
        <v>17</v>
      </c>
      <c r="M66" s="72">
        <f>COUNTIF(F23:F62,"МСМК")</f>
        <v>0</v>
      </c>
    </row>
    <row r="67" spans="1:13" x14ac:dyDescent="0.25">
      <c r="A67" s="182" t="s">
        <v>69</v>
      </c>
      <c r="B67" s="183"/>
      <c r="C67" s="183"/>
      <c r="D67" s="184"/>
      <c r="E67" s="2"/>
      <c r="F67" s="69"/>
      <c r="G67" s="42" t="s">
        <v>30</v>
      </c>
      <c r="H67" s="77">
        <v>10</v>
      </c>
      <c r="I67" s="153"/>
      <c r="J67" s="86"/>
      <c r="K67" s="44"/>
      <c r="L67" s="71" t="s">
        <v>20</v>
      </c>
      <c r="M67" s="72">
        <f>COUNTIF(F23:F62,"МС")</f>
        <v>8</v>
      </c>
    </row>
    <row r="68" spans="1:13" x14ac:dyDescent="0.25">
      <c r="A68" s="182" t="s">
        <v>70</v>
      </c>
      <c r="B68" s="183"/>
      <c r="C68" s="183"/>
      <c r="D68" s="184"/>
      <c r="E68" s="2"/>
      <c r="F68" s="69"/>
      <c r="G68" s="42" t="s">
        <v>31</v>
      </c>
      <c r="H68" s="78">
        <v>10</v>
      </c>
      <c r="I68" s="153"/>
      <c r="J68" s="86"/>
      <c r="K68" s="44"/>
      <c r="L68" s="71" t="s">
        <v>24</v>
      </c>
      <c r="M68" s="72">
        <f>COUNTIF(F23:F62,"КМС")</f>
        <v>27</v>
      </c>
    </row>
    <row r="69" spans="1:13" x14ac:dyDescent="0.25">
      <c r="A69" s="185"/>
      <c r="B69" s="186"/>
      <c r="C69" s="186"/>
      <c r="D69" s="187"/>
      <c r="E69" s="2"/>
      <c r="F69" s="69"/>
      <c r="G69" s="42" t="s">
        <v>32</v>
      </c>
      <c r="H69" s="78">
        <v>0</v>
      </c>
      <c r="I69" s="153"/>
      <c r="J69" s="86"/>
      <c r="K69" s="44"/>
      <c r="L69" s="71" t="s">
        <v>28</v>
      </c>
      <c r="M69" s="72">
        <f>COUNTIF(F23:F62,"1 СР")</f>
        <v>4</v>
      </c>
    </row>
    <row r="70" spans="1:13" x14ac:dyDescent="0.25">
      <c r="A70" s="98"/>
      <c r="B70" s="99"/>
      <c r="C70" s="99"/>
      <c r="D70" s="100"/>
      <c r="E70" s="2"/>
      <c r="F70" s="69"/>
      <c r="G70" s="71" t="s">
        <v>41</v>
      </c>
      <c r="H70" s="79">
        <v>0</v>
      </c>
      <c r="I70" s="153"/>
      <c r="J70" s="86"/>
      <c r="K70" s="44"/>
      <c r="L70" s="73" t="s">
        <v>39</v>
      </c>
      <c r="M70" s="72">
        <f>COUNTIF(F23:F62,"2 СР")</f>
        <v>1</v>
      </c>
    </row>
    <row r="71" spans="1:13" x14ac:dyDescent="0.25">
      <c r="A71" s="185"/>
      <c r="B71" s="186"/>
      <c r="C71" s="186"/>
      <c r="D71" s="187"/>
      <c r="E71" s="2"/>
      <c r="F71" s="69"/>
      <c r="G71" s="42" t="s">
        <v>33</v>
      </c>
      <c r="H71" s="78">
        <v>0</v>
      </c>
      <c r="I71" s="153"/>
      <c r="J71" s="86"/>
      <c r="K71" s="44"/>
      <c r="L71" s="73" t="s">
        <v>40</v>
      </c>
      <c r="M71" s="72">
        <f>COUNTIF(F23:F62,"3 СР")</f>
        <v>0</v>
      </c>
    </row>
    <row r="72" spans="1:13" x14ac:dyDescent="0.25">
      <c r="A72" s="185"/>
      <c r="B72" s="186"/>
      <c r="C72" s="186"/>
      <c r="D72" s="187"/>
      <c r="E72" s="45"/>
      <c r="F72" s="70"/>
      <c r="G72" s="42" t="s">
        <v>34</v>
      </c>
      <c r="H72" s="78">
        <v>0</v>
      </c>
      <c r="I72" s="45"/>
      <c r="J72" s="46"/>
      <c r="K72" s="47"/>
      <c r="L72" s="41"/>
      <c r="M72" s="61"/>
    </row>
    <row r="73" spans="1:13" ht="9.75" customHeight="1" x14ac:dyDescent="0.25">
      <c r="A73" s="48"/>
      <c r="M73" s="50"/>
    </row>
    <row r="74" spans="1:13" ht="15.6" x14ac:dyDescent="0.25">
      <c r="A74" s="180" t="s">
        <v>2</v>
      </c>
      <c r="B74" s="181"/>
      <c r="C74" s="181"/>
      <c r="D74" s="189" t="s">
        <v>9</v>
      </c>
      <c r="E74" s="189"/>
      <c r="F74" s="189"/>
      <c r="G74" s="181" t="s">
        <v>3</v>
      </c>
      <c r="H74" s="181"/>
      <c r="I74" s="181"/>
      <c r="J74" s="181"/>
      <c r="K74" s="236" t="s">
        <v>46</v>
      </c>
      <c r="L74" s="236"/>
      <c r="M74" s="237"/>
    </row>
    <row r="75" spans="1:13" x14ac:dyDescent="0.25">
      <c r="A75" s="48"/>
      <c r="B75" s="2"/>
      <c r="C75" s="2"/>
      <c r="E75" s="2"/>
      <c r="F75" s="39"/>
      <c r="G75" s="39"/>
      <c r="H75" s="39"/>
      <c r="I75" s="39"/>
      <c r="J75" s="39"/>
      <c r="K75" s="39"/>
      <c r="L75" s="39"/>
      <c r="M75" s="54"/>
    </row>
    <row r="76" spans="1:13" x14ac:dyDescent="0.25">
      <c r="A76" s="51"/>
      <c r="D76" s="102"/>
      <c r="E76" s="87"/>
      <c r="F76" s="102"/>
      <c r="G76" s="102"/>
      <c r="H76" s="102"/>
      <c r="I76" s="88"/>
      <c r="J76" s="102"/>
      <c r="K76" s="102"/>
      <c r="L76" s="102"/>
      <c r="M76" s="53"/>
    </row>
    <row r="77" spans="1:13" x14ac:dyDescent="0.25">
      <c r="A77" s="51"/>
      <c r="D77" s="102"/>
      <c r="E77" s="87"/>
      <c r="F77" s="102"/>
      <c r="G77" s="102"/>
      <c r="H77" s="102"/>
      <c r="I77" s="88"/>
      <c r="J77" s="102"/>
      <c r="K77" s="102"/>
      <c r="L77" s="102"/>
      <c r="M77" s="53"/>
    </row>
    <row r="78" spans="1:13" x14ac:dyDescent="0.25">
      <c r="A78" s="51"/>
      <c r="D78" s="102"/>
      <c r="E78" s="87"/>
      <c r="F78" s="102"/>
      <c r="G78" s="102"/>
      <c r="H78" s="102"/>
      <c r="I78" s="88"/>
      <c r="J78" s="102"/>
      <c r="K78" s="102"/>
      <c r="L78" s="102"/>
      <c r="M78" s="53"/>
    </row>
    <row r="79" spans="1:13" x14ac:dyDescent="0.25">
      <c r="A79" s="51"/>
      <c r="D79" s="102"/>
      <c r="E79" s="87"/>
      <c r="F79" s="102"/>
      <c r="G79" s="102"/>
      <c r="H79" s="102"/>
      <c r="I79" s="88"/>
      <c r="J79" s="102"/>
      <c r="K79" s="102"/>
      <c r="L79" s="102"/>
      <c r="M79" s="53"/>
    </row>
    <row r="80" spans="1:13" ht="14.4" thickBot="1" x14ac:dyDescent="0.3">
      <c r="A80" s="176" t="s">
        <v>35</v>
      </c>
      <c r="B80" s="177"/>
      <c r="C80" s="177"/>
      <c r="D80" s="177" t="str">
        <f>G17</f>
        <v>Мельник А.И. (ВК, Краснодарский край)</v>
      </c>
      <c r="E80" s="177"/>
      <c r="F80" s="177"/>
      <c r="G80" s="177" t="str">
        <f>G18</f>
        <v>Солукова Н.В. (ВК, Краснодарский край)</v>
      </c>
      <c r="H80" s="177"/>
      <c r="I80" s="177"/>
      <c r="J80" s="177"/>
      <c r="K80" s="234" t="str">
        <f>G19</f>
        <v>Ежов В.Н. (ВК, Краснодарский край)</v>
      </c>
      <c r="L80" s="234"/>
      <c r="M80" s="235"/>
    </row>
    <row r="81" spans="1:27" s="19" customFormat="1" ht="14.4" thickTop="1" x14ac:dyDescent="0.25">
      <c r="A81" s="2"/>
      <c r="B81" s="102"/>
      <c r="C81" s="102"/>
      <c r="D81" s="2"/>
      <c r="F81" s="2"/>
      <c r="G81" s="2"/>
      <c r="H81" s="2"/>
      <c r="I81" s="43"/>
      <c r="J81" s="2"/>
      <c r="K81" s="49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</sheetData>
  <mergeCells count="47">
    <mergeCell ref="A6:M6"/>
    <mergeCell ref="A1:M1"/>
    <mergeCell ref="A2:M2"/>
    <mergeCell ref="A3:M3"/>
    <mergeCell ref="A4:M4"/>
    <mergeCell ref="A5:M5"/>
    <mergeCell ref="A12:M12"/>
    <mergeCell ref="A13:D13"/>
    <mergeCell ref="A14:D14"/>
    <mergeCell ref="A15:G15"/>
    <mergeCell ref="H16:M16"/>
    <mergeCell ref="H15:M15"/>
    <mergeCell ref="A7:M7"/>
    <mergeCell ref="A8:M8"/>
    <mergeCell ref="A9:M9"/>
    <mergeCell ref="A10:M10"/>
    <mergeCell ref="A11:M11"/>
    <mergeCell ref="A69:D69"/>
    <mergeCell ref="A71:D71"/>
    <mergeCell ref="A21:A22"/>
    <mergeCell ref="B21:B22"/>
    <mergeCell ref="J21:J22"/>
    <mergeCell ref="D21:D22"/>
    <mergeCell ref="E21:E22"/>
    <mergeCell ref="F21:F22"/>
    <mergeCell ref="G21:G22"/>
    <mergeCell ref="A65:D65"/>
    <mergeCell ref="H21:H22"/>
    <mergeCell ref="A66:D66"/>
    <mergeCell ref="A67:D67"/>
    <mergeCell ref="A68:D68"/>
    <mergeCell ref="A80:C80"/>
    <mergeCell ref="D80:F80"/>
    <mergeCell ref="G80:J80"/>
    <mergeCell ref="K80:M80"/>
    <mergeCell ref="C21:C22"/>
    <mergeCell ref="A74:C74"/>
    <mergeCell ref="D74:F74"/>
    <mergeCell ref="G74:J74"/>
    <mergeCell ref="K74:M74"/>
    <mergeCell ref="I21:I22"/>
    <mergeCell ref="A72:D72"/>
    <mergeCell ref="K21:K22"/>
    <mergeCell ref="L21:L22"/>
    <mergeCell ref="M21:M22"/>
    <mergeCell ref="A64:D64"/>
    <mergeCell ref="G64:M6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парная гонка</vt:lpstr>
      <vt:lpstr>командная гонка</vt:lpstr>
      <vt:lpstr>'парная гонка'!Заголовки_для_печати</vt:lpstr>
      <vt:lpstr>'парная гонка'!Область_печати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2021-07-08T19:50:12Z</cp:lastPrinted>
  <dcterms:created xsi:type="dcterms:W3CDTF">1996-10-08T23:32:33Z</dcterms:created>
  <dcterms:modified xsi:type="dcterms:W3CDTF">2023-05-18T14:05:25Z</dcterms:modified>
</cp:coreProperties>
</file>