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гонка'!$A$1:$L$54</definedName>
  </definedNames>
  <calcPr calcId="152511"/>
</workbook>
</file>

<file path=xl/calcChain.xml><?xml version="1.0" encoding="utf-8"?>
<calcChain xmlns="http://schemas.openxmlformats.org/spreadsheetml/2006/main">
  <c r="J27" i="102" l="1"/>
  <c r="J25" i="102"/>
  <c r="J23" i="102"/>
  <c r="J24" i="102" s="1"/>
  <c r="I35" i="102"/>
  <c r="I36" i="102" s="1"/>
  <c r="I25" i="102"/>
  <c r="I26" i="102" s="1"/>
  <c r="H36" i="102"/>
  <c r="G36" i="102"/>
  <c r="H34" i="102"/>
  <c r="G34" i="102"/>
  <c r="H32" i="102"/>
  <c r="G32" i="102"/>
  <c r="H30" i="102"/>
  <c r="G30" i="102"/>
  <c r="H28" i="102"/>
  <c r="G28" i="102"/>
  <c r="H26" i="102"/>
  <c r="G26" i="102"/>
  <c r="H24" i="102"/>
  <c r="G24" i="102"/>
  <c r="A36" i="102"/>
  <c r="A34" i="102"/>
  <c r="A32" i="102"/>
  <c r="A30" i="102"/>
  <c r="A28" i="102"/>
  <c r="A26" i="102"/>
  <c r="A24" i="102"/>
  <c r="K54" i="102" l="1"/>
  <c r="L41" i="102"/>
  <c r="L45" i="102"/>
  <c r="L43" i="102"/>
  <c r="L44" i="102"/>
  <c r="L42" i="102"/>
  <c r="J35" i="102"/>
  <c r="J36" i="102" s="1"/>
  <c r="I31" i="102" l="1"/>
  <c r="I32" i="102" s="1"/>
  <c r="I33" i="102"/>
  <c r="I34" i="102" s="1"/>
  <c r="J33" i="102"/>
  <c r="J34" i="102" s="1"/>
  <c r="H54" i="102" l="1"/>
  <c r="E54" i="102"/>
  <c r="L40" i="102" l="1"/>
  <c r="L39" i="102"/>
  <c r="J31" i="102"/>
  <c r="J29" i="102"/>
  <c r="J30" i="102" s="1"/>
  <c r="I29" i="102"/>
  <c r="I30" i="102" s="1"/>
  <c r="I27" i="102"/>
  <c r="I28" i="102" s="1"/>
  <c r="J28" i="102"/>
  <c r="J26" i="102"/>
  <c r="J32" i="102" l="1"/>
</calcChain>
</file>

<file path=xl/sharedStrings.xml><?xml version="1.0" encoding="utf-8"?>
<sst xmlns="http://schemas.openxmlformats.org/spreadsheetml/2006/main" count="120" uniqueCount="101">
  <si>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</si>
  <si>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</si>
  <si>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</si>
  <si>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</si>
  <si>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</si>
  <si>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</si>
  <si>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</si>
  <si>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</si>
  <si>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</si>
  <si>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</si>
  <si>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</si>
  <si>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</si>
  <si>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</si>
  <si>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</si>
  <si>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</si>
  <si>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</si>
  <si>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</si>
  <si>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</si>
  <si>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</si>
  <si>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</si>
  <si>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</si>
  <si>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</si>
  <si>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</si>
  <si>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</si>
  <si>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</si>
  <si>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</si>
  <si>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</si>
  <si>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</si>
  <si>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</si>
  <si>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</si>
  <si>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</si>
  <si>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</si>
  <si>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</si>
  <si>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</si>
  <si>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</si>
  <si>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</si>
  <si>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</si>
  <si>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</si>
  <si>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</si>
  <si>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</si>
  <si>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</si>
  <si>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</si>
  <si>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шоссе - парная гонка 25 км</t>
  </si>
  <si>
    <t>№ ВРВС: 0080681811Я</t>
  </si>
  <si>
    <t>Иркутская область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</si>
  <si>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</si>
  <si>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</si>
  <si>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МИНИСТЕРСТВО СПОРТА РОССИЙСКОЙ ФЕДЕРАЦИИ</t>
  </si>
  <si>
    <t>ФЕДЕРАЦИЯ ВЕЛОСИПЕДНОГО СПОРТА РОССИИ</t>
  </si>
  <si>
    <t>Санкт-Петербург</t>
  </si>
  <si>
    <t>Самарская область</t>
  </si>
  <si>
    <t>Свердловская область</t>
  </si>
  <si>
    <t>СУДЬЯ НА ФИНИШЕ</t>
  </si>
  <si>
    <t>КОМИТЕТ ПО ФИЗИЧЕСКОЙ КУЛЬТУРЕ И СПОРТУ КУРСКОЙ ОБЛАСТИ</t>
  </si>
  <si>
    <t>РОО "ФЕДЕРАЦИЯ ВЕЛОСИПЕДНОГО СПОРТА КУРСКОЙ ОБЛАСТИ"</t>
  </si>
  <si>
    <t>АУ КО «УПРАВЛЕНИЕ ПО ОРГАНИЗАЦИИ И ПРОВЕДЕНИЮ СПОРТИВНЫХ МЕРОПРИЯТИЙ»</t>
  </si>
  <si>
    <t>ЧЕМПИОНАТ РОССИИ</t>
  </si>
  <si>
    <t>Женщины</t>
  </si>
  <si>
    <t>МЕСТО ПРОВЕДЕНИЯ: г. Курск</t>
  </si>
  <si>
    <t>ДАТА ПРОВЕДЕНИЯ: 02 сентября 2022 года</t>
  </si>
  <si>
    <t xml:space="preserve">НАЧАЛО ГОНКИ: 10ч 20м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</si>
  <si>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11ч 12м</t>
    </r>
  </si>
  <si>
    <t>№ ЕКП 2022: 5042</t>
  </si>
  <si>
    <t>НАЗВАНИЕ ТРАССЫ / РЕГ. НОМЕР: д. В. Медведица - д. Разиньково</t>
  </si>
  <si>
    <t>25 км /1</t>
  </si>
  <si>
    <t>Рассолов Д. М. (1К, г. Курск)</t>
  </si>
  <si>
    <t>Синельникова Т. С. (ВК, г. Воронеж)</t>
  </si>
  <si>
    <t>Елеферов А.В. (ВК, г. Воронеж)</t>
  </si>
  <si>
    <t>Бунеева Дарья</t>
  </si>
  <si>
    <t>19.06.2002</t>
  </si>
  <si>
    <t>Саблина Валерия</t>
  </si>
  <si>
    <t>08.06.2002</t>
  </si>
  <si>
    <t>Кузнецова Ирина</t>
  </si>
  <si>
    <t>28.02.1998</t>
  </si>
  <si>
    <t>Новикова Кристина</t>
  </si>
  <si>
    <t>20.03.2003</t>
  </si>
  <si>
    <t>Печерских Анастасия</t>
  </si>
  <si>
    <t>28.01.2002</t>
  </si>
  <si>
    <t>Съедина Александра</t>
  </si>
  <si>
    <t>01.07.1993</t>
  </si>
  <si>
    <t>Емельяненко Олеся</t>
  </si>
  <si>
    <t>11.07.2003</t>
  </si>
  <si>
    <t>Фомина Дарья</t>
  </si>
  <si>
    <t>01.04.2002</t>
  </si>
  <si>
    <t>Мялицина Яна</t>
  </si>
  <si>
    <t>10.04.2003</t>
  </si>
  <si>
    <t>Мялицина Ника</t>
  </si>
  <si>
    <t>Третьякова Евгения</t>
  </si>
  <si>
    <t>20.05.1986</t>
  </si>
  <si>
    <t>Булатова Влада</t>
  </si>
  <si>
    <t>14.11.2001</t>
  </si>
  <si>
    <t>Казанцева Виктория</t>
  </si>
  <si>
    <t>10.08.1998</t>
  </si>
  <si>
    <t>Краснодарский край</t>
  </si>
  <si>
    <t>Шарахматова Виктория</t>
  </si>
  <si>
    <t>30.10.2000</t>
  </si>
  <si>
    <t>Температура: +13/+16</t>
  </si>
  <si>
    <t>Влажность: 65 %</t>
  </si>
  <si>
    <t>Осадки: ясно</t>
  </si>
  <si>
    <t>Ветер: 2 м/с (з)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</si>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</sst>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1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19" xfId="2" applyFont="1" applyBorder="1" applyAlignment="1">
      <alignment horizontal="right" vertical="center"/>
    </xf>
    <xf numFmtId="49" fontId="9" fillId="0" borderId="19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9" fillId="0" borderId="21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2" fontId="18" fillId="0" borderId="17" xfId="2" applyNumberFormat="1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7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1" fontId="17" fillId="0" borderId="20" xfId="2" applyNumberFormat="1" applyFont="1" applyBorder="1" applyAlignment="1">
      <alignment horizontal="right" vertical="center"/>
    </xf>
    <xf numFmtId="0" fontId="17" fillId="0" borderId="20" xfId="2" applyNumberFormat="1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right" vertical="center"/>
    </xf>
    <xf numFmtId="0" fontId="13" fillId="2" borderId="32" xfId="2" applyFont="1" applyFill="1" applyBorder="1" applyAlignment="1">
      <alignment vertical="center"/>
    </xf>
    <xf numFmtId="2" fontId="18" fillId="0" borderId="26" xfId="2" applyNumberFormat="1" applyFont="1" applyBorder="1" applyAlignment="1">
      <alignment horizontal="center" vertical="center"/>
    </xf>
    <xf numFmtId="2" fontId="18" fillId="0" borderId="48" xfId="2" applyNumberFormat="1" applyFont="1" applyBorder="1" applyAlignment="1">
      <alignment horizontal="center" vertical="center"/>
    </xf>
    <xf numFmtId="2" fontId="18" fillId="0" borderId="49" xfId="2" applyNumberFormat="1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 wrapText="1"/>
    </xf>
    <xf numFmtId="0" fontId="9" fillId="0" borderId="50" xfId="2" applyFont="1" applyBorder="1" applyAlignment="1">
      <alignment horizontal="left" vertical="center" wrapText="1"/>
    </xf>
    <xf numFmtId="14" fontId="9" fillId="0" borderId="50" xfId="2" applyNumberFormat="1" applyFont="1" applyBorder="1" applyAlignment="1">
      <alignment horizontal="center" vertical="center"/>
    </xf>
    <xf numFmtId="164" fontId="9" fillId="0" borderId="50" xfId="2" applyNumberFormat="1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center" vertical="center"/>
    </xf>
    <xf numFmtId="165" fontId="9" fillId="0" borderId="27" xfId="2" applyNumberFormat="1" applyFont="1" applyBorder="1" applyAlignment="1">
      <alignment horizontal="center" vertical="center"/>
    </xf>
    <xf numFmtId="165" fontId="18" fillId="0" borderId="18" xfId="2" applyNumberFormat="1" applyFont="1" applyBorder="1" applyAlignment="1">
      <alignment horizontal="center" vertical="center"/>
    </xf>
    <xf numFmtId="165" fontId="18" fillId="0" borderId="50" xfId="2" applyNumberFormat="1" applyFont="1" applyBorder="1" applyAlignment="1">
      <alignment horizontal="center" vertical="center"/>
    </xf>
    <xf numFmtId="164" fontId="9" fillId="0" borderId="52" xfId="2" applyNumberFormat="1" applyFont="1" applyBorder="1" applyAlignment="1">
      <alignment horizontal="center" vertical="center" wrapText="1"/>
    </xf>
    <xf numFmtId="2" fontId="18" fillId="0" borderId="53" xfId="2" applyNumberFormat="1" applyFont="1" applyBorder="1" applyAlignment="1">
      <alignment horizontal="center" vertical="center"/>
    </xf>
    <xf numFmtId="165" fontId="18" fillId="0" borderId="53" xfId="2" applyNumberFormat="1" applyFont="1" applyBorder="1" applyAlignment="1">
      <alignment horizontal="center" vertical="center"/>
    </xf>
    <xf numFmtId="165" fontId="18" fillId="0" borderId="26" xfId="2" applyNumberFormat="1" applyFont="1" applyBorder="1" applyAlignment="1">
      <alignment horizontal="center" vertical="center"/>
    </xf>
    <xf numFmtId="14" fontId="14" fillId="0" borderId="21" xfId="2" applyNumberFormat="1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14" fontId="17" fillId="2" borderId="29" xfId="8" applyNumberFormat="1" applyFont="1" applyFill="1" applyBorder="1" applyAlignment="1">
      <alignment horizontal="center" vertical="center" wrapText="1"/>
    </xf>
    <xf numFmtId="14" fontId="17" fillId="2" borderId="30" xfId="8" applyNumberFormat="1" applyFont="1" applyFill="1" applyBorder="1" applyAlignment="1">
      <alignment horizontal="center" vertical="center" wrapText="1"/>
    </xf>
    <xf numFmtId="0" fontId="17" fillId="2" borderId="29" xfId="8" applyFont="1" applyFill="1" applyBorder="1" applyAlignment="1">
      <alignment horizontal="center" vertical="center" wrapText="1"/>
    </xf>
    <xf numFmtId="0" fontId="17" fillId="2" borderId="30" xfId="8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9" xfId="2" applyNumberFormat="1" applyFont="1" applyBorder="1" applyAlignment="1">
      <alignment horizontal="left" vertical="center"/>
    </xf>
    <xf numFmtId="2" fontId="17" fillId="2" borderId="29" xfId="8" applyNumberFormat="1" applyFont="1" applyFill="1" applyBorder="1" applyAlignment="1">
      <alignment horizontal="center" vertical="center" wrapText="1"/>
    </xf>
    <xf numFmtId="2" fontId="17" fillId="2" borderId="30" xfId="8" applyNumberFormat="1" applyFont="1" applyFill="1" applyBorder="1" applyAlignment="1">
      <alignment horizontal="center" vertical="center" wrapText="1"/>
    </xf>
    <xf numFmtId="0" fontId="17" fillId="2" borderId="29" xfId="2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3" fillId="0" borderId="43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/>
    </xf>
    <xf numFmtId="0" fontId="17" fillId="2" borderId="47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9" xfId="2" applyNumberFormat="1" applyFont="1" applyFill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3" fillId="2" borderId="32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44450</xdr:rowOff>
    </xdr:from>
    <xdr:to>
      <xdr:col>1</xdr:col>
      <xdr:colOff>367191</xdr:colOff>
      <xdr:row>3</xdr:row>
      <xdr:rowOff>63500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"/>
          <a:ext cx="732316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4449</xdr:colOff>
      <xdr:row>0</xdr:row>
      <xdr:rowOff>72233</xdr:rowOff>
    </xdr:from>
    <xdr:to>
      <xdr:col>3</xdr:col>
      <xdr:colOff>277812</xdr:colOff>
      <xdr:row>3</xdr:row>
      <xdr:rowOff>79376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8" y="72233"/>
          <a:ext cx="124967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404812</xdr:colOff>
      <xdr:row>0</xdr:row>
      <xdr:rowOff>95249</xdr:rowOff>
    </xdr:from>
    <xdr:ext cx="1511355" cy="811603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37031" y="95249"/>
          <a:ext cx="1511355" cy="8116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55"/>
  <sheetViews>
    <sheetView tabSelected="1" view="pageBreakPreview" topLeftCell="A22" zoomScale="80" zoomScaleNormal="70" zoomScaleSheetLayoutView="80" zoomScalePageLayoutView="50" workbookViewId="0">
      <selection activeCell="O29" sqref="O29"/>
    </sheetView>
  </sheetViews>
  <sheetFormatPr defaultRowHeight="12.75" x14ac:dyDescent="0.2"/>
  <cols>
    <col min="1" max="1" width="7" style="2" customWidth="1"/>
    <col min="2" max="2" width="7.85546875" style="52" customWidth="1"/>
    <col min="3" max="3" width="14.7109375" style="52" customWidth="1"/>
    <col min="4" max="4" width="23.5703125" style="2" customWidth="1"/>
    <col min="5" max="5" width="12.85546875" style="19" customWidth="1"/>
    <col min="6" max="6" width="14" style="2" customWidth="1"/>
    <col min="7" max="7" width="28.28515625" style="2" customWidth="1"/>
    <col min="8" max="8" width="13.140625" style="43" customWidth="1"/>
    <col min="9" max="9" width="16.5703125" style="2" customWidth="1"/>
    <col min="10" max="10" width="11.5703125" style="49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24" t="s">
        <v>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27" ht="21.75" customHeight="1" x14ac:dyDescent="0.2">
      <c r="A2" s="124" t="s">
        <v>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27" ht="21.75" customHeight="1" x14ac:dyDescent="0.2">
      <c r="A3" s="124" t="s">
        <v>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7" ht="21.75" customHeight="1" x14ac:dyDescent="0.2">
      <c r="A4" s="124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2.5" customHeight="1" x14ac:dyDescent="0.2">
      <c r="A5" s="124" t="s">
        <v>54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27" s="3" customFormat="1" ht="28.5" x14ac:dyDescent="0.2">
      <c r="A6" s="142" t="s">
        <v>56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21"/>
      <c r="N6" s="21"/>
      <c r="O6" s="21"/>
      <c r="P6" s="21"/>
      <c r="Q6" s="21"/>
      <c r="R6" s="21"/>
      <c r="S6" s="21"/>
      <c r="T6" s="21"/>
    </row>
    <row r="7" spans="1:27" s="3" customFormat="1" ht="18" customHeight="1" x14ac:dyDescent="0.2">
      <c r="A7" s="152" t="s">
        <v>13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27" s="3" customFormat="1" ht="8.25" customHeight="1" thickBot="1" x14ac:dyDescent="0.25"/>
    <row r="9" spans="1:27" ht="19.5" customHeight="1" thickTop="1" x14ac:dyDescent="0.2">
      <c r="A9" s="149" t="s">
        <v>18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27" ht="18" customHeight="1" x14ac:dyDescent="0.2">
      <c r="A10" s="143" t="s">
        <v>42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</row>
    <row r="11" spans="1:27" ht="19.5" customHeight="1" x14ac:dyDescent="0.2">
      <c r="A11" s="143" t="s">
        <v>57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</row>
    <row r="12" spans="1:27" ht="5.25" customHeight="1" x14ac:dyDescent="0.2">
      <c r="A12" s="158" t="s">
        <v>35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27" ht="15.75" x14ac:dyDescent="0.2">
      <c r="A13" s="136" t="s">
        <v>58</v>
      </c>
      <c r="B13" s="137"/>
      <c r="C13" s="137"/>
      <c r="D13" s="137"/>
      <c r="E13" s="4"/>
      <c r="F13" s="65" t="s">
        <v>60</v>
      </c>
      <c r="G13" s="65"/>
      <c r="H13" s="22"/>
      <c r="J13" s="23"/>
      <c r="K13" s="5"/>
      <c r="L13" s="6" t="s">
        <v>43</v>
      </c>
    </row>
    <row r="14" spans="1:27" ht="15.75" x14ac:dyDescent="0.2">
      <c r="A14" s="153" t="s">
        <v>59</v>
      </c>
      <c r="B14" s="154"/>
      <c r="C14" s="154"/>
      <c r="D14" s="154"/>
      <c r="E14" s="7"/>
      <c r="F14" s="60" t="s">
        <v>61</v>
      </c>
      <c r="G14" s="60"/>
      <c r="H14" s="24"/>
      <c r="J14" s="25"/>
      <c r="K14" s="8"/>
      <c r="L14" s="9" t="s">
        <v>62</v>
      </c>
    </row>
    <row r="15" spans="1:27" ht="15" x14ac:dyDescent="0.2">
      <c r="A15" s="155" t="s">
        <v>8</v>
      </c>
      <c r="B15" s="156"/>
      <c r="C15" s="156"/>
      <c r="D15" s="156"/>
      <c r="E15" s="156"/>
      <c r="F15" s="156"/>
      <c r="G15" s="157"/>
      <c r="H15" s="146" t="s">
        <v>0</v>
      </c>
      <c r="I15" s="147"/>
      <c r="J15" s="147"/>
      <c r="K15" s="147"/>
      <c r="L15" s="148"/>
    </row>
    <row r="16" spans="1:27" ht="15" x14ac:dyDescent="0.2">
      <c r="A16" s="26" t="s">
        <v>14</v>
      </c>
      <c r="B16" s="10"/>
      <c r="C16" s="10"/>
      <c r="D16" s="27"/>
      <c r="E16" s="28"/>
      <c r="F16" s="27"/>
      <c r="G16" s="27"/>
      <c r="H16" s="127" t="s">
        <v>63</v>
      </c>
      <c r="I16" s="128"/>
      <c r="J16" s="128"/>
      <c r="K16" s="128"/>
      <c r="L16" s="129"/>
    </row>
    <row r="17" spans="1:12" ht="15" x14ac:dyDescent="0.2">
      <c r="A17" s="26" t="s">
        <v>15</v>
      </c>
      <c r="B17" s="10"/>
      <c r="C17" s="10"/>
      <c r="D17" s="11"/>
      <c r="E17" s="56"/>
      <c r="F17" s="29"/>
      <c r="G17" s="28" t="s">
        <v>65</v>
      </c>
      <c r="H17" s="127" t="s">
        <v>45</v>
      </c>
      <c r="I17" s="128"/>
      <c r="J17" s="128"/>
      <c r="K17" s="128"/>
      <c r="L17" s="129"/>
    </row>
    <row r="18" spans="1:12" ht="15" x14ac:dyDescent="0.2">
      <c r="A18" s="26" t="s">
        <v>16</v>
      </c>
      <c r="B18" s="10"/>
      <c r="C18" s="10"/>
      <c r="D18" s="11"/>
      <c r="E18" s="56"/>
      <c r="F18" s="29"/>
      <c r="G18" s="28" t="s">
        <v>66</v>
      </c>
      <c r="H18" s="127" t="s">
        <v>46</v>
      </c>
      <c r="I18" s="128"/>
      <c r="J18" s="128"/>
      <c r="K18" s="128"/>
      <c r="L18" s="129"/>
    </row>
    <row r="19" spans="1:12" ht="16.5" thickBot="1" x14ac:dyDescent="0.25">
      <c r="A19" s="26" t="s">
        <v>12</v>
      </c>
      <c r="B19" s="63"/>
      <c r="C19" s="63"/>
      <c r="D19" s="29"/>
      <c r="F19" s="66"/>
      <c r="G19" s="28" t="s">
        <v>67</v>
      </c>
      <c r="H19" s="64" t="s">
        <v>37</v>
      </c>
      <c r="J19" s="12">
        <v>25</v>
      </c>
      <c r="K19" s="55"/>
      <c r="L19" s="61" t="s">
        <v>64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0"/>
      <c r="I20" s="15"/>
      <c r="J20" s="31"/>
      <c r="K20" s="15"/>
      <c r="L20" s="17"/>
    </row>
    <row r="21" spans="1:12" s="18" customFormat="1" ht="21" customHeight="1" thickTop="1" x14ac:dyDescent="0.2">
      <c r="A21" s="140" t="s">
        <v>5</v>
      </c>
      <c r="B21" s="122" t="s">
        <v>10</v>
      </c>
      <c r="C21" s="122" t="s">
        <v>27</v>
      </c>
      <c r="D21" s="122" t="s">
        <v>1</v>
      </c>
      <c r="E21" s="120" t="s">
        <v>26</v>
      </c>
      <c r="F21" s="122" t="s">
        <v>7</v>
      </c>
      <c r="G21" s="138" t="s">
        <v>38</v>
      </c>
      <c r="H21" s="125" t="s">
        <v>6</v>
      </c>
      <c r="I21" s="122" t="s">
        <v>22</v>
      </c>
      <c r="J21" s="130" t="s">
        <v>19</v>
      </c>
      <c r="K21" s="132" t="s">
        <v>21</v>
      </c>
      <c r="L21" s="134" t="s">
        <v>11</v>
      </c>
    </row>
    <row r="22" spans="1:12" s="18" customFormat="1" ht="13.5" customHeight="1" thickBot="1" x14ac:dyDescent="0.25">
      <c r="A22" s="141"/>
      <c r="B22" s="123"/>
      <c r="C22" s="123"/>
      <c r="D22" s="123"/>
      <c r="E22" s="121"/>
      <c r="F22" s="123"/>
      <c r="G22" s="139"/>
      <c r="H22" s="126"/>
      <c r="I22" s="123"/>
      <c r="J22" s="131"/>
      <c r="K22" s="133"/>
      <c r="L22" s="135"/>
    </row>
    <row r="23" spans="1:12" ht="21.75" customHeight="1" x14ac:dyDescent="0.2">
      <c r="A23" s="83">
        <v>1</v>
      </c>
      <c r="B23" s="67">
        <v>30</v>
      </c>
      <c r="C23" s="67">
        <v>10059040143</v>
      </c>
      <c r="D23" s="68" t="s">
        <v>68</v>
      </c>
      <c r="E23" s="69" t="s">
        <v>69</v>
      </c>
      <c r="F23" s="70" t="s">
        <v>24</v>
      </c>
      <c r="G23" s="57" t="s">
        <v>44</v>
      </c>
      <c r="H23" s="110">
        <v>2.5531944444444444E-2</v>
      </c>
      <c r="I23" s="111" t="s">
        <v>35</v>
      </c>
      <c r="J23" s="75">
        <f>IFERROR($J$19*3600/(HOUR(H23)*3600+MINUTE(H23)*60+SECOND(H23)),"")</f>
        <v>40.797824116047146</v>
      </c>
      <c r="K23" s="74"/>
      <c r="L23" s="84"/>
    </row>
    <row r="24" spans="1:12" ht="21.75" customHeight="1" thickBot="1" x14ac:dyDescent="0.25">
      <c r="A24" s="91">
        <f>A23</f>
        <v>1</v>
      </c>
      <c r="B24" s="58">
        <v>29</v>
      </c>
      <c r="C24" s="59">
        <v>10052804154</v>
      </c>
      <c r="D24" s="71" t="s">
        <v>70</v>
      </c>
      <c r="E24" s="72" t="s">
        <v>71</v>
      </c>
      <c r="F24" s="114" t="s">
        <v>24</v>
      </c>
      <c r="G24" s="115" t="str">
        <f t="shared" ref="G24:H24" si="0">G23</f>
        <v>Иркутская область</v>
      </c>
      <c r="H24" s="116">
        <f t="shared" si="0"/>
        <v>2.5531944444444444E-2</v>
      </c>
      <c r="I24" s="112" t="s">
        <v>35</v>
      </c>
      <c r="J24" s="73">
        <f>J23</f>
        <v>40.797824116047146</v>
      </c>
      <c r="K24" s="58"/>
      <c r="L24" s="85"/>
    </row>
    <row r="25" spans="1:12" ht="21.75" customHeight="1" x14ac:dyDescent="0.2">
      <c r="A25" s="83">
        <v>2</v>
      </c>
      <c r="B25" s="67">
        <v>36</v>
      </c>
      <c r="C25" s="67">
        <v>10023500858</v>
      </c>
      <c r="D25" s="68" t="s">
        <v>72</v>
      </c>
      <c r="E25" s="69" t="s">
        <v>73</v>
      </c>
      <c r="F25" s="70" t="s">
        <v>20</v>
      </c>
      <c r="G25" s="57" t="s">
        <v>49</v>
      </c>
      <c r="H25" s="110">
        <v>2.5705439814814813E-2</v>
      </c>
      <c r="I25" s="111">
        <f>H25-$H$23</f>
        <v>1.73495370370369E-4</v>
      </c>
      <c r="J25" s="75">
        <f>IFERROR($J$19*3600/(HOUR(H25)*3600+MINUTE(H25)*60+SECOND(H25)),"")</f>
        <v>40.522287257991898</v>
      </c>
      <c r="K25" s="74"/>
      <c r="L25" s="84"/>
    </row>
    <row r="26" spans="1:12" ht="21.75" customHeight="1" thickBot="1" x14ac:dyDescent="0.25">
      <c r="A26" s="91">
        <f>A25</f>
        <v>2</v>
      </c>
      <c r="B26" s="58">
        <v>40</v>
      </c>
      <c r="C26" s="59">
        <v>10036064681</v>
      </c>
      <c r="D26" s="71" t="s">
        <v>74</v>
      </c>
      <c r="E26" s="72" t="s">
        <v>75</v>
      </c>
      <c r="F26" s="114" t="s">
        <v>24</v>
      </c>
      <c r="G26" s="115" t="str">
        <f t="shared" ref="G26:H26" si="1">G25</f>
        <v>Санкт-Петербург</v>
      </c>
      <c r="H26" s="116">
        <f t="shared" si="1"/>
        <v>2.5705439814814813E-2</v>
      </c>
      <c r="I26" s="112">
        <f>I25</f>
        <v>1.73495370370369E-4</v>
      </c>
      <c r="J26" s="73">
        <f>J25</f>
        <v>40.522287257991898</v>
      </c>
      <c r="K26" s="58"/>
      <c r="L26" s="85"/>
    </row>
    <row r="27" spans="1:12" ht="21.75" customHeight="1" x14ac:dyDescent="0.2">
      <c r="A27" s="83">
        <v>3</v>
      </c>
      <c r="B27" s="67">
        <v>37</v>
      </c>
      <c r="C27" s="67">
        <v>10036018306</v>
      </c>
      <c r="D27" s="68" t="s">
        <v>76</v>
      </c>
      <c r="E27" s="69" t="s">
        <v>77</v>
      </c>
      <c r="F27" s="70" t="s">
        <v>20</v>
      </c>
      <c r="G27" s="57" t="s">
        <v>49</v>
      </c>
      <c r="H27" s="110">
        <v>2.6416898148148151E-2</v>
      </c>
      <c r="I27" s="111">
        <f>H27-$H$23</f>
        <v>8.8495370370370724E-4</v>
      </c>
      <c r="J27" s="75">
        <f>IFERROR($J$19*3600/(HOUR(H27)*3600+MINUTE(H27)*60+SECOND(H27)),"")</f>
        <v>39.439088518843121</v>
      </c>
      <c r="K27" s="74"/>
      <c r="L27" s="84"/>
    </row>
    <row r="28" spans="1:12" ht="21.75" customHeight="1" thickBot="1" x14ac:dyDescent="0.25">
      <c r="A28" s="91">
        <f>A27</f>
        <v>3</v>
      </c>
      <c r="B28" s="58">
        <v>35</v>
      </c>
      <c r="C28" s="59">
        <v>10091997915</v>
      </c>
      <c r="D28" s="71" t="s">
        <v>78</v>
      </c>
      <c r="E28" s="72" t="s">
        <v>79</v>
      </c>
      <c r="F28" s="114" t="s">
        <v>20</v>
      </c>
      <c r="G28" s="115" t="str">
        <f t="shared" ref="G28:H28" si="2">G27</f>
        <v>Санкт-Петербург</v>
      </c>
      <c r="H28" s="116">
        <f t="shared" si="2"/>
        <v>2.6416898148148151E-2</v>
      </c>
      <c r="I28" s="112">
        <f>I27</f>
        <v>8.8495370370370724E-4</v>
      </c>
      <c r="J28" s="73">
        <f>J27</f>
        <v>39.439088518843121</v>
      </c>
      <c r="K28" s="58"/>
      <c r="L28" s="85"/>
    </row>
    <row r="29" spans="1:12" ht="21.75" customHeight="1" x14ac:dyDescent="0.2">
      <c r="A29" s="83">
        <v>4</v>
      </c>
      <c r="B29" s="67">
        <v>25</v>
      </c>
      <c r="C29" s="67">
        <v>10036032046</v>
      </c>
      <c r="D29" s="68" t="s">
        <v>80</v>
      </c>
      <c r="E29" s="69" t="s">
        <v>81</v>
      </c>
      <c r="F29" s="70" t="s">
        <v>24</v>
      </c>
      <c r="G29" s="57" t="s">
        <v>50</v>
      </c>
      <c r="H29" s="110">
        <v>2.692465277777778E-2</v>
      </c>
      <c r="I29" s="111">
        <f>H29-$H$23</f>
        <v>1.3927083333333361E-3</v>
      </c>
      <c r="J29" s="75">
        <f>IFERROR($J$19*3600/(HOUR(H29)*3600+MINUTE(H29)*60+SECOND(H29)),"")</f>
        <v>38.693035253654344</v>
      </c>
      <c r="K29" s="74"/>
      <c r="L29" s="84"/>
    </row>
    <row r="30" spans="1:12" ht="21.75" customHeight="1" thickBot="1" x14ac:dyDescent="0.25">
      <c r="A30" s="91">
        <f>A29</f>
        <v>4</v>
      </c>
      <c r="B30" s="58">
        <v>24</v>
      </c>
      <c r="C30" s="59">
        <v>10083380473</v>
      </c>
      <c r="D30" s="71" t="s">
        <v>82</v>
      </c>
      <c r="E30" s="72" t="s">
        <v>83</v>
      </c>
      <c r="F30" s="114" t="s">
        <v>20</v>
      </c>
      <c r="G30" s="115" t="str">
        <f t="shared" ref="G30:H30" si="3">G29</f>
        <v>Самарская область</v>
      </c>
      <c r="H30" s="116">
        <f t="shared" si="3"/>
        <v>2.692465277777778E-2</v>
      </c>
      <c r="I30" s="112">
        <f>I29</f>
        <v>1.3927083333333361E-3</v>
      </c>
      <c r="J30" s="73">
        <f>J29</f>
        <v>38.693035253654344</v>
      </c>
      <c r="K30" s="58"/>
      <c r="L30" s="85"/>
    </row>
    <row r="31" spans="1:12" ht="21.75" customHeight="1" x14ac:dyDescent="0.2">
      <c r="A31" s="83">
        <v>5</v>
      </c>
      <c r="B31" s="67">
        <v>22</v>
      </c>
      <c r="C31" s="67">
        <v>10053914200</v>
      </c>
      <c r="D31" s="68" t="s">
        <v>84</v>
      </c>
      <c r="E31" s="69" t="s">
        <v>85</v>
      </c>
      <c r="F31" s="70" t="s">
        <v>24</v>
      </c>
      <c r="G31" s="57" t="s">
        <v>100</v>
      </c>
      <c r="H31" s="110">
        <v>2.7125578703703704E-2</v>
      </c>
      <c r="I31" s="111">
        <f>H31-$H$23</f>
        <v>1.5936342592592599E-3</v>
      </c>
      <c r="J31" s="75">
        <f>IFERROR($J$19*3600/(HOUR(H31)*3600+MINUTE(H31)*60+SECOND(H31)),"")</f>
        <v>38.395904436860071</v>
      </c>
      <c r="K31" s="74"/>
      <c r="L31" s="84"/>
    </row>
    <row r="32" spans="1:12" ht="21.75" customHeight="1" thickBot="1" x14ac:dyDescent="0.25">
      <c r="A32" s="91">
        <f>A31</f>
        <v>5</v>
      </c>
      <c r="B32" s="58">
        <v>23</v>
      </c>
      <c r="C32" s="59">
        <v>10053914196</v>
      </c>
      <c r="D32" s="71" t="s">
        <v>86</v>
      </c>
      <c r="E32" s="72" t="s">
        <v>85</v>
      </c>
      <c r="F32" s="114" t="s">
        <v>24</v>
      </c>
      <c r="G32" s="115" t="str">
        <f t="shared" ref="G32:H32" si="4">G31</f>
        <v>Удмуртская Республика</v>
      </c>
      <c r="H32" s="116">
        <f t="shared" si="4"/>
        <v>2.7125578703703704E-2</v>
      </c>
      <c r="I32" s="112">
        <f>I31</f>
        <v>1.5936342592592599E-3</v>
      </c>
      <c r="J32" s="73">
        <f>J31</f>
        <v>38.395904436860071</v>
      </c>
      <c r="K32" s="58"/>
      <c r="L32" s="85"/>
    </row>
    <row r="33" spans="1:12" ht="21.75" customHeight="1" x14ac:dyDescent="0.2">
      <c r="A33" s="83">
        <v>6</v>
      </c>
      <c r="B33" s="67">
        <v>32</v>
      </c>
      <c r="C33" s="67">
        <v>10012584621</v>
      </c>
      <c r="D33" s="68" t="s">
        <v>87</v>
      </c>
      <c r="E33" s="69" t="s">
        <v>88</v>
      </c>
      <c r="F33" s="70" t="s">
        <v>20</v>
      </c>
      <c r="G33" s="57" t="s">
        <v>51</v>
      </c>
      <c r="H33" s="110">
        <v>2.7843402777777776E-2</v>
      </c>
      <c r="I33" s="111">
        <f>H33-$H$23</f>
        <v>2.311458333333332E-3</v>
      </c>
      <c r="J33" s="75">
        <f>IFERROR($J$19*3600/(HOUR(H33)*3600+MINUTE(H33)*60+SECOND(H33)),"")</f>
        <v>37.406483790523694</v>
      </c>
      <c r="K33" s="74"/>
      <c r="L33" s="84"/>
    </row>
    <row r="34" spans="1:12" ht="21.75" customHeight="1" thickBot="1" x14ac:dyDescent="0.25">
      <c r="A34" s="91">
        <f>A33</f>
        <v>6</v>
      </c>
      <c r="B34" s="58">
        <v>33</v>
      </c>
      <c r="C34" s="59">
        <v>10126421090</v>
      </c>
      <c r="D34" s="71" t="s">
        <v>89</v>
      </c>
      <c r="E34" s="72" t="s">
        <v>90</v>
      </c>
      <c r="F34" s="114" t="s">
        <v>24</v>
      </c>
      <c r="G34" s="115" t="str">
        <f t="shared" ref="G34:H34" si="5">G33</f>
        <v>Свердловская область</v>
      </c>
      <c r="H34" s="116">
        <f t="shared" si="5"/>
        <v>2.7843402777777776E-2</v>
      </c>
      <c r="I34" s="112">
        <f>I33</f>
        <v>2.311458333333332E-3</v>
      </c>
      <c r="J34" s="73">
        <f>J33</f>
        <v>37.406483790523694</v>
      </c>
      <c r="K34" s="58"/>
      <c r="L34" s="85"/>
    </row>
    <row r="35" spans="1:12" ht="21.75" customHeight="1" x14ac:dyDescent="0.2">
      <c r="A35" s="83">
        <v>7</v>
      </c>
      <c r="B35" s="67">
        <v>27</v>
      </c>
      <c r="C35" s="67">
        <v>10114015396</v>
      </c>
      <c r="D35" s="68" t="s">
        <v>91</v>
      </c>
      <c r="E35" s="69" t="s">
        <v>92</v>
      </c>
      <c r="F35" s="70" t="s">
        <v>28</v>
      </c>
      <c r="G35" s="57" t="s">
        <v>93</v>
      </c>
      <c r="H35" s="110">
        <v>2.8906481481481477E-2</v>
      </c>
      <c r="I35" s="111">
        <f>H35-$H$23</f>
        <v>3.3745370370370335E-3</v>
      </c>
      <c r="J35" s="75">
        <f>IFERROR($J$19*3600/(HOUR(H35)*3600+MINUTE(H35)*60+SECOND(H35)),"")</f>
        <v>36.028823058446754</v>
      </c>
      <c r="K35" s="74"/>
      <c r="L35" s="84"/>
    </row>
    <row r="36" spans="1:12" ht="21.75" customHeight="1" thickBot="1" x14ac:dyDescent="0.25">
      <c r="A36" s="92">
        <f>A35</f>
        <v>7</v>
      </c>
      <c r="B36" s="93">
        <v>28</v>
      </c>
      <c r="C36" s="94">
        <v>10034976059</v>
      </c>
      <c r="D36" s="95" t="s">
        <v>94</v>
      </c>
      <c r="E36" s="96" t="s">
        <v>95</v>
      </c>
      <c r="F36" s="97" t="s">
        <v>28</v>
      </c>
      <c r="G36" s="90" t="str">
        <f t="shared" ref="G36:H36" si="6">G35</f>
        <v>Краснодарский край</v>
      </c>
      <c r="H36" s="117">
        <f t="shared" si="6"/>
        <v>2.8906481481481477E-2</v>
      </c>
      <c r="I36" s="113">
        <f>I35</f>
        <v>3.3745370370370335E-3</v>
      </c>
      <c r="J36" s="90">
        <f>J35</f>
        <v>36.028823058446754</v>
      </c>
      <c r="K36" s="93"/>
      <c r="L36" s="98"/>
    </row>
    <row r="37" spans="1:12" ht="11.25" customHeight="1" thickTop="1" thickBot="1" x14ac:dyDescent="0.25">
      <c r="A37" s="32"/>
      <c r="B37" s="33"/>
      <c r="C37" s="33"/>
      <c r="D37" s="1"/>
      <c r="E37" s="34"/>
      <c r="F37" s="20"/>
      <c r="G37" s="20"/>
      <c r="H37" s="35"/>
      <c r="I37" s="36"/>
      <c r="J37" s="37"/>
      <c r="K37" s="36"/>
      <c r="L37" s="36"/>
    </row>
    <row r="38" spans="1:12" ht="15.75" thickTop="1" x14ac:dyDescent="0.2">
      <c r="A38" s="173" t="s">
        <v>4</v>
      </c>
      <c r="B38" s="163"/>
      <c r="C38" s="163"/>
      <c r="D38" s="163"/>
      <c r="E38" s="89"/>
      <c r="F38" s="89"/>
      <c r="G38" s="163" t="s">
        <v>36</v>
      </c>
      <c r="H38" s="163"/>
      <c r="I38" s="163"/>
      <c r="J38" s="163"/>
      <c r="K38" s="163"/>
      <c r="L38" s="164"/>
    </row>
    <row r="39" spans="1:12" x14ac:dyDescent="0.2">
      <c r="A39" s="167" t="s">
        <v>96</v>
      </c>
      <c r="B39" s="168"/>
      <c r="C39" s="168"/>
      <c r="D39" s="169"/>
      <c r="E39" s="99"/>
      <c r="F39" s="76"/>
      <c r="G39" s="38" t="s">
        <v>25</v>
      </c>
      <c r="H39" s="87">
        <v>6</v>
      </c>
      <c r="I39" s="39"/>
      <c r="J39" s="40"/>
      <c r="K39" s="79" t="s">
        <v>23</v>
      </c>
      <c r="L39" s="80">
        <f>COUNTIF(F23:F32,"ЗМС")</f>
        <v>0</v>
      </c>
    </row>
    <row r="40" spans="1:12" x14ac:dyDescent="0.2">
      <c r="A40" s="167" t="s">
        <v>97</v>
      </c>
      <c r="B40" s="168"/>
      <c r="C40" s="168"/>
      <c r="D40" s="169"/>
      <c r="E40" s="99"/>
      <c r="F40" s="77"/>
      <c r="G40" s="42" t="s">
        <v>29</v>
      </c>
      <c r="H40" s="86">
        <v>7</v>
      </c>
      <c r="I40" s="100"/>
      <c r="J40" s="44"/>
      <c r="K40" s="79" t="s">
        <v>17</v>
      </c>
      <c r="L40" s="80">
        <f>COUNTIF(F23:F32,"МСМК")</f>
        <v>0</v>
      </c>
    </row>
    <row r="41" spans="1:12" x14ac:dyDescent="0.2">
      <c r="A41" s="167" t="s">
        <v>98</v>
      </c>
      <c r="B41" s="168"/>
      <c r="C41" s="168"/>
      <c r="D41" s="169"/>
      <c r="E41" s="99"/>
      <c r="F41" s="77"/>
      <c r="G41" s="42" t="s">
        <v>30</v>
      </c>
      <c r="H41" s="86">
        <v>7</v>
      </c>
      <c r="I41" s="100"/>
      <c r="J41" s="44"/>
      <c r="K41" s="79" t="s">
        <v>20</v>
      </c>
      <c r="L41" s="80">
        <f>COUNTIF(F23:F36,"МС")</f>
        <v>5</v>
      </c>
    </row>
    <row r="42" spans="1:12" x14ac:dyDescent="0.2">
      <c r="A42" s="167" t="s">
        <v>99</v>
      </c>
      <c r="B42" s="168"/>
      <c r="C42" s="168"/>
      <c r="D42" s="169"/>
      <c r="E42" s="99"/>
      <c r="F42" s="77"/>
      <c r="G42" s="42" t="s">
        <v>31</v>
      </c>
      <c r="H42" s="87">
        <v>7</v>
      </c>
      <c r="I42" s="100"/>
      <c r="J42" s="44"/>
      <c r="K42" s="79" t="s">
        <v>24</v>
      </c>
      <c r="L42" s="80">
        <f>COUNTIF(F23:F36,"КМС")</f>
        <v>7</v>
      </c>
    </row>
    <row r="43" spans="1:12" x14ac:dyDescent="0.2">
      <c r="A43" s="170"/>
      <c r="B43" s="171"/>
      <c r="C43" s="171"/>
      <c r="D43" s="172"/>
      <c r="E43" s="99"/>
      <c r="F43" s="77"/>
      <c r="G43" s="42" t="s">
        <v>32</v>
      </c>
      <c r="H43" s="87">
        <v>0</v>
      </c>
      <c r="I43" s="100"/>
      <c r="J43" s="44"/>
      <c r="K43" s="79" t="s">
        <v>28</v>
      </c>
      <c r="L43" s="80">
        <f>COUNTIF(F23:F36,"1 СР")</f>
        <v>2</v>
      </c>
    </row>
    <row r="44" spans="1:12" x14ac:dyDescent="0.2">
      <c r="A44" s="107"/>
      <c r="B44" s="108"/>
      <c r="C44" s="108"/>
      <c r="D44" s="109"/>
      <c r="E44" s="99"/>
      <c r="F44" s="77"/>
      <c r="G44" s="79" t="s">
        <v>41</v>
      </c>
      <c r="H44" s="88">
        <v>0</v>
      </c>
      <c r="I44" s="100"/>
      <c r="J44" s="44"/>
      <c r="K44" s="81" t="s">
        <v>39</v>
      </c>
      <c r="L44" s="82">
        <f>COUNTIF(F23:F36,"2 СР")</f>
        <v>0</v>
      </c>
    </row>
    <row r="45" spans="1:12" x14ac:dyDescent="0.2">
      <c r="A45" s="170"/>
      <c r="B45" s="171"/>
      <c r="C45" s="171"/>
      <c r="D45" s="172"/>
      <c r="E45" s="99"/>
      <c r="F45" s="77"/>
      <c r="G45" s="42" t="s">
        <v>33</v>
      </c>
      <c r="H45" s="87">
        <v>0</v>
      </c>
      <c r="I45" s="100"/>
      <c r="J45" s="44"/>
      <c r="K45" s="81" t="s">
        <v>40</v>
      </c>
      <c r="L45" s="80">
        <f>COUNTIF(F23:F36,"3 СР")</f>
        <v>0</v>
      </c>
    </row>
    <row r="46" spans="1:12" x14ac:dyDescent="0.2">
      <c r="A46" s="170"/>
      <c r="B46" s="171"/>
      <c r="C46" s="171"/>
      <c r="D46" s="172"/>
      <c r="E46" s="45"/>
      <c r="F46" s="78"/>
      <c r="G46" s="42" t="s">
        <v>34</v>
      </c>
      <c r="H46" s="87">
        <v>0</v>
      </c>
      <c r="I46" s="46"/>
      <c r="J46" s="47"/>
      <c r="K46" s="41"/>
      <c r="L46" s="62"/>
    </row>
    <row r="47" spans="1:12" ht="9.75" customHeight="1" x14ac:dyDescent="0.2">
      <c r="A47" s="48"/>
      <c r="B47" s="101"/>
      <c r="C47" s="101"/>
      <c r="D47" s="99"/>
      <c r="E47" s="102"/>
      <c r="F47" s="99"/>
      <c r="G47" s="99"/>
      <c r="H47" s="103"/>
      <c r="I47" s="99"/>
      <c r="J47" s="104"/>
      <c r="K47" s="99"/>
      <c r="L47" s="50"/>
    </row>
    <row r="48" spans="1:12" ht="15.75" x14ac:dyDescent="0.2">
      <c r="A48" s="165" t="s">
        <v>2</v>
      </c>
      <c r="B48" s="166"/>
      <c r="C48" s="166"/>
      <c r="D48" s="166"/>
      <c r="E48" s="174" t="s">
        <v>9</v>
      </c>
      <c r="F48" s="174"/>
      <c r="G48" s="174"/>
      <c r="H48" s="166" t="s">
        <v>3</v>
      </c>
      <c r="I48" s="166"/>
      <c r="J48" s="166"/>
      <c r="K48" s="166" t="s">
        <v>52</v>
      </c>
      <c r="L48" s="175"/>
    </row>
    <row r="49" spans="1:27" x14ac:dyDescent="0.2">
      <c r="A49" s="48"/>
      <c r="B49" s="99"/>
      <c r="C49" s="99"/>
      <c r="D49" s="99"/>
      <c r="E49" s="99"/>
      <c r="F49" s="39"/>
      <c r="G49" s="39"/>
      <c r="H49" s="39"/>
      <c r="I49" s="39"/>
      <c r="J49" s="39"/>
      <c r="K49" s="39"/>
      <c r="L49" s="54"/>
    </row>
    <row r="50" spans="1:27" x14ac:dyDescent="0.2">
      <c r="A50" s="51"/>
      <c r="B50" s="101"/>
      <c r="C50" s="101"/>
      <c r="D50" s="101"/>
      <c r="E50" s="105"/>
      <c r="F50" s="101"/>
      <c r="G50" s="101"/>
      <c r="H50" s="106"/>
      <c r="I50" s="101"/>
      <c r="J50" s="101"/>
      <c r="K50" s="101"/>
      <c r="L50" s="53"/>
    </row>
    <row r="51" spans="1:27" x14ac:dyDescent="0.2">
      <c r="A51" s="51"/>
      <c r="B51" s="101"/>
      <c r="C51" s="101"/>
      <c r="D51" s="101"/>
      <c r="E51" s="105"/>
      <c r="F51" s="101"/>
      <c r="G51" s="101"/>
      <c r="H51" s="106"/>
      <c r="I51" s="101"/>
      <c r="J51" s="101"/>
      <c r="K51" s="101"/>
      <c r="L51" s="53"/>
    </row>
    <row r="52" spans="1:27" x14ac:dyDescent="0.2">
      <c r="A52" s="51"/>
      <c r="B52" s="101"/>
      <c r="C52" s="101"/>
      <c r="D52" s="101"/>
      <c r="E52" s="105"/>
      <c r="F52" s="101"/>
      <c r="G52" s="101"/>
      <c r="H52" s="106"/>
      <c r="I52" s="101"/>
      <c r="J52" s="101"/>
      <c r="K52" s="101"/>
      <c r="L52" s="53"/>
    </row>
    <row r="53" spans="1:27" x14ac:dyDescent="0.2">
      <c r="A53" s="51"/>
      <c r="B53" s="101"/>
      <c r="C53" s="101"/>
      <c r="D53" s="101"/>
      <c r="E53" s="105"/>
      <c r="F53" s="101"/>
      <c r="G53" s="101"/>
      <c r="H53" s="106"/>
      <c r="I53" s="101"/>
      <c r="J53" s="101"/>
      <c r="K53" s="101"/>
      <c r="L53" s="53"/>
    </row>
    <row r="54" spans="1:27" ht="16.5" thickBot="1" x14ac:dyDescent="0.25">
      <c r="A54" s="161" t="s">
        <v>35</v>
      </c>
      <c r="B54" s="162"/>
      <c r="C54" s="162"/>
      <c r="D54" s="162"/>
      <c r="E54" s="118" t="str">
        <f>G17</f>
        <v>Рассолов Д. М. (1К, г. Курск)</v>
      </c>
      <c r="F54" s="118"/>
      <c r="G54" s="118"/>
      <c r="H54" s="118" t="str">
        <f>G18</f>
        <v>Синельникова Т. С. (ВК, г. Воронеж)</v>
      </c>
      <c r="I54" s="118"/>
      <c r="J54" s="118"/>
      <c r="K54" s="118" t="str">
        <f>G19</f>
        <v>Елеферов А.В. (ВК, г. Воронеж)</v>
      </c>
      <c r="L54" s="119"/>
    </row>
    <row r="55" spans="1:27" s="19" customFormat="1" ht="13.5" thickTop="1" x14ac:dyDescent="0.2">
      <c r="A55" s="2"/>
      <c r="B55" s="52"/>
      <c r="C55" s="52"/>
      <c r="D55" s="2"/>
      <c r="F55" s="2"/>
      <c r="G55" s="2"/>
      <c r="H55" s="43"/>
      <c r="I55" s="2"/>
      <c r="J55" s="4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</sheetData>
  <mergeCells count="47">
    <mergeCell ref="A54:D54"/>
    <mergeCell ref="G38:L38"/>
    <mergeCell ref="A48:D48"/>
    <mergeCell ref="A39:D39"/>
    <mergeCell ref="A40:D40"/>
    <mergeCell ref="A42:D42"/>
    <mergeCell ref="A43:D43"/>
    <mergeCell ref="A45:D45"/>
    <mergeCell ref="A46:D46"/>
    <mergeCell ref="A41:D41"/>
    <mergeCell ref="A38:D38"/>
    <mergeCell ref="E48:G48"/>
    <mergeCell ref="E54:G54"/>
    <mergeCell ref="H48:J48"/>
    <mergeCell ref="H54:J54"/>
    <mergeCell ref="K48:L48"/>
    <mergeCell ref="A6:L6"/>
    <mergeCell ref="A11:L11"/>
    <mergeCell ref="H15:L15"/>
    <mergeCell ref="A9:L9"/>
    <mergeCell ref="A10:L10"/>
    <mergeCell ref="A7:L7"/>
    <mergeCell ref="A14:D14"/>
    <mergeCell ref="A15:G15"/>
    <mergeCell ref="A12:L12"/>
    <mergeCell ref="L21:L22"/>
    <mergeCell ref="D21:D22"/>
    <mergeCell ref="A13:D13"/>
    <mergeCell ref="G21:G22"/>
    <mergeCell ref="A21:A22"/>
    <mergeCell ref="B21:B22"/>
    <mergeCell ref="K54:L54"/>
    <mergeCell ref="E21:E22"/>
    <mergeCell ref="F21:F22"/>
    <mergeCell ref="A1:L1"/>
    <mergeCell ref="A2:L2"/>
    <mergeCell ref="A4:L4"/>
    <mergeCell ref="A5:L5"/>
    <mergeCell ref="A3:L3"/>
    <mergeCell ref="H21:H22"/>
    <mergeCell ref="H16:L16"/>
    <mergeCell ref="H17:L17"/>
    <mergeCell ref="H18:L18"/>
    <mergeCell ref="C21:C22"/>
    <mergeCell ref="I21:I22"/>
    <mergeCell ref="J21:J22"/>
    <mergeCell ref="K21:K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I29 I33 I27 J26 J35 J33 I31 J34 J36 J28:J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2022-10-04T11:45:52Z</dcterms:modified>
</cp:coreProperties>
</file>