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762FE7B9-72EF-4525-BB69-45640B9CAB28}" xr6:coauthVersionLast="47" xr6:coauthVersionMax="47" xr10:uidLastSave="{00000000-0000-0000-0000-000000000000}"/>
  <bookViews>
    <workbookView xWindow="-108" yWindow="-108" windowWidth="23256" windowHeight="12456" tabRatio="789" activeTab="3" xr2:uid="{00000000-000D-0000-FFFF-FFFF00000000}"/>
  </bookViews>
  <sheets>
    <sheet name="инд гонка девушки" sheetId="98" r:id="rId1"/>
    <sheet name="инд гонка юноши" sheetId="102" r:id="rId2"/>
    <sheet name="критериум девушки" sheetId="100" r:id="rId3"/>
    <sheet name="критериум юноши" sheetId="103" r:id="rId4"/>
    <sheet name="групповая гонка девушки" sheetId="101" r:id="rId5"/>
    <sheet name="групповая гонка юноши" sheetId="104" r:id="rId6"/>
  </sheets>
  <definedNames>
    <definedName name="_xlnm.Print_Titles" localSheetId="4">'групповая гонка девушки'!$21:$22</definedName>
    <definedName name="_xlnm.Print_Titles" localSheetId="5">'групповая гонка юноши'!$21:$22</definedName>
    <definedName name="_xlnm.Print_Titles" localSheetId="0">'инд гонка девушки'!$21:$22</definedName>
    <definedName name="_xlnm.Print_Titles" localSheetId="1">'инд гонка юноши'!$21:$22</definedName>
    <definedName name="_xlnm.Print_Area" localSheetId="4">'групповая гонка девушки'!$A$1:$L$69</definedName>
    <definedName name="_xlnm.Print_Area" localSheetId="5">'групповая гонка юноши'!$A$1:$L$141</definedName>
    <definedName name="_xlnm.Print_Area" localSheetId="0">'инд гонка девушки'!$A$1:$L$71</definedName>
    <definedName name="_xlnm.Print_Area" localSheetId="1">'инд гонка юноши'!$A$1:$L$145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5" i="102" l="1"/>
  <c r="E145" i="102"/>
  <c r="A145" i="102"/>
  <c r="I71" i="98"/>
  <c r="E71" i="98"/>
  <c r="A71" i="98"/>
  <c r="I43" i="104"/>
  <c r="J43" i="104"/>
  <c r="I44" i="104"/>
  <c r="J44" i="104"/>
  <c r="I45" i="104"/>
  <c r="J45" i="104"/>
  <c r="I46" i="104"/>
  <c r="J46" i="104"/>
  <c r="I47" i="104"/>
  <c r="J47" i="104"/>
  <c r="I48" i="104"/>
  <c r="J48" i="104"/>
  <c r="I49" i="104"/>
  <c r="J49" i="104"/>
  <c r="I50" i="104"/>
  <c r="J50" i="104"/>
  <c r="I51" i="104"/>
  <c r="J51" i="104"/>
  <c r="I52" i="104"/>
  <c r="J52" i="104"/>
  <c r="I53" i="104"/>
  <c r="J53" i="104"/>
  <c r="I54" i="104"/>
  <c r="J54" i="104"/>
  <c r="I55" i="104"/>
  <c r="J55" i="104"/>
  <c r="I56" i="104"/>
  <c r="J56" i="104"/>
  <c r="I57" i="104"/>
  <c r="J57" i="104"/>
  <c r="I58" i="104"/>
  <c r="J58" i="104"/>
  <c r="I59" i="104"/>
  <c r="J59" i="104"/>
  <c r="I60" i="104"/>
  <c r="J60" i="104"/>
  <c r="I61" i="104"/>
  <c r="J61" i="104"/>
  <c r="I62" i="104"/>
  <c r="J62" i="104"/>
  <c r="I63" i="104"/>
  <c r="J63" i="104"/>
  <c r="I64" i="104"/>
  <c r="J64" i="104"/>
  <c r="I65" i="104"/>
  <c r="J65" i="104"/>
  <c r="I66" i="104"/>
  <c r="J66" i="104"/>
  <c r="I67" i="104"/>
  <c r="J67" i="104"/>
  <c r="I68" i="104"/>
  <c r="J68" i="104"/>
  <c r="I69" i="104"/>
  <c r="J69" i="104"/>
  <c r="I70" i="104"/>
  <c r="J70" i="104"/>
  <c r="I71" i="104"/>
  <c r="J71" i="104"/>
  <c r="I72" i="104"/>
  <c r="J72" i="104"/>
  <c r="I73" i="104"/>
  <c r="J73" i="104"/>
  <c r="I74" i="104"/>
  <c r="J74" i="104"/>
  <c r="I75" i="104"/>
  <c r="J75" i="104"/>
  <c r="I76" i="104"/>
  <c r="J76" i="104"/>
  <c r="I77" i="104"/>
  <c r="J77" i="104"/>
  <c r="I78" i="104"/>
  <c r="J78" i="104"/>
  <c r="I79" i="104"/>
  <c r="J79" i="104"/>
  <c r="I80" i="104"/>
  <c r="J80" i="104"/>
  <c r="I81" i="104"/>
  <c r="J81" i="104"/>
  <c r="I82" i="104"/>
  <c r="J82" i="104"/>
  <c r="I83" i="104"/>
  <c r="J83" i="104"/>
  <c r="I84" i="104"/>
  <c r="J84" i="104"/>
  <c r="I85" i="104"/>
  <c r="J85" i="104"/>
  <c r="I86" i="104"/>
  <c r="J86" i="104"/>
  <c r="I141" i="104"/>
  <c r="E141" i="104"/>
  <c r="A141" i="104"/>
  <c r="H132" i="104"/>
  <c r="L131" i="104"/>
  <c r="H131" i="104"/>
  <c r="L130" i="104"/>
  <c r="H130" i="104"/>
  <c r="L129" i="104"/>
  <c r="H129" i="104"/>
  <c r="L128" i="104"/>
  <c r="H128" i="104"/>
  <c r="L127" i="104"/>
  <c r="L126" i="104"/>
  <c r="L125" i="104"/>
  <c r="J42" i="104"/>
  <c r="I42" i="104"/>
  <c r="J41" i="104"/>
  <c r="I41" i="104"/>
  <c r="J40" i="104"/>
  <c r="I40" i="104"/>
  <c r="J39" i="104"/>
  <c r="I39" i="104"/>
  <c r="J38" i="104"/>
  <c r="I38" i="104"/>
  <c r="J37" i="104"/>
  <c r="I37" i="104"/>
  <c r="J36" i="104"/>
  <c r="I36" i="104"/>
  <c r="J35" i="104"/>
  <c r="I35" i="104"/>
  <c r="J34" i="104"/>
  <c r="I34" i="104"/>
  <c r="J33" i="104"/>
  <c r="I33" i="104"/>
  <c r="J32" i="104"/>
  <c r="I32" i="104"/>
  <c r="J31" i="104"/>
  <c r="I31" i="104"/>
  <c r="J30" i="104"/>
  <c r="I30" i="104"/>
  <c r="J29" i="104"/>
  <c r="I29" i="104"/>
  <c r="J28" i="104"/>
  <c r="I28" i="104"/>
  <c r="J27" i="104"/>
  <c r="I27" i="104"/>
  <c r="J26" i="104"/>
  <c r="I26" i="104"/>
  <c r="J25" i="104"/>
  <c r="I25" i="104"/>
  <c r="J24" i="104"/>
  <c r="I24" i="104"/>
  <c r="J23" i="104"/>
  <c r="J23" i="101"/>
  <c r="Z24" i="103"/>
  <c r="Z25" i="103"/>
  <c r="Z26" i="103"/>
  <c r="Z27" i="103"/>
  <c r="Z28" i="103"/>
  <c r="Z29" i="103"/>
  <c r="Z30" i="103"/>
  <c r="Z31" i="103"/>
  <c r="Z32" i="103"/>
  <c r="Z33" i="103"/>
  <c r="Z34" i="103"/>
  <c r="Z35" i="103"/>
  <c r="Z36" i="103"/>
  <c r="Z37" i="103"/>
  <c r="Z38" i="103"/>
  <c r="Z39" i="103"/>
  <c r="Z40" i="103"/>
  <c r="Z41" i="103"/>
  <c r="Z42" i="103"/>
  <c r="Z43" i="103"/>
  <c r="Z23" i="103"/>
  <c r="AA142" i="103"/>
  <c r="F142" i="103"/>
  <c r="A142" i="103"/>
  <c r="AD134" i="103"/>
  <c r="AB134" i="103"/>
  <c r="AD133" i="103"/>
  <c r="AB133" i="103"/>
  <c r="AD132" i="103"/>
  <c r="AB132" i="103"/>
  <c r="AD131" i="103"/>
  <c r="AB131" i="103"/>
  <c r="AD130" i="103"/>
  <c r="AD129" i="103"/>
  <c r="AD128" i="103"/>
  <c r="W35" i="100"/>
  <c r="W36" i="100"/>
  <c r="H134" i="102"/>
  <c r="I50" i="102"/>
  <c r="J50" i="102"/>
  <c r="I51" i="102"/>
  <c r="J51" i="102"/>
  <c r="I52" i="102"/>
  <c r="J52" i="102"/>
  <c r="I53" i="102"/>
  <c r="J53" i="102"/>
  <c r="I54" i="102"/>
  <c r="J54" i="102"/>
  <c r="I55" i="102"/>
  <c r="J55" i="102"/>
  <c r="I56" i="102"/>
  <c r="J56" i="102"/>
  <c r="I57" i="102"/>
  <c r="J57" i="102"/>
  <c r="I58" i="102"/>
  <c r="J58" i="102"/>
  <c r="I59" i="102"/>
  <c r="J59" i="102"/>
  <c r="I60" i="102"/>
  <c r="J60" i="102"/>
  <c r="I61" i="102"/>
  <c r="J61" i="102"/>
  <c r="I62" i="102"/>
  <c r="J62" i="102"/>
  <c r="I63" i="102"/>
  <c r="J63" i="102"/>
  <c r="I64" i="102"/>
  <c r="J64" i="102"/>
  <c r="I65" i="102"/>
  <c r="J65" i="102"/>
  <c r="I66" i="102"/>
  <c r="J66" i="102"/>
  <c r="I67" i="102"/>
  <c r="J67" i="102"/>
  <c r="I68" i="102"/>
  <c r="J68" i="102"/>
  <c r="I69" i="102"/>
  <c r="J69" i="102"/>
  <c r="I70" i="102"/>
  <c r="J70" i="102"/>
  <c r="I71" i="102"/>
  <c r="J71" i="102"/>
  <c r="I72" i="102"/>
  <c r="J72" i="102"/>
  <c r="I73" i="102"/>
  <c r="J73" i="102"/>
  <c r="I74" i="102"/>
  <c r="J74" i="102"/>
  <c r="I75" i="102"/>
  <c r="J75" i="102"/>
  <c r="I76" i="102"/>
  <c r="J76" i="102"/>
  <c r="I77" i="102"/>
  <c r="J77" i="102"/>
  <c r="I78" i="102"/>
  <c r="J78" i="102"/>
  <c r="I79" i="102"/>
  <c r="J79" i="102"/>
  <c r="I80" i="102"/>
  <c r="J80" i="102"/>
  <c r="I81" i="102"/>
  <c r="J81" i="102"/>
  <c r="I82" i="102"/>
  <c r="J82" i="102"/>
  <c r="I83" i="102"/>
  <c r="J83" i="102"/>
  <c r="I84" i="102"/>
  <c r="J84" i="102"/>
  <c r="I85" i="102"/>
  <c r="J85" i="102"/>
  <c r="I86" i="102"/>
  <c r="J86" i="102"/>
  <c r="I87" i="102"/>
  <c r="J87" i="102"/>
  <c r="I88" i="102"/>
  <c r="J88" i="102"/>
  <c r="I89" i="102"/>
  <c r="J89" i="102"/>
  <c r="I90" i="102"/>
  <c r="J90" i="102"/>
  <c r="I91" i="102"/>
  <c r="J91" i="102"/>
  <c r="I92" i="102"/>
  <c r="J92" i="102"/>
  <c r="I93" i="102"/>
  <c r="J93" i="102"/>
  <c r="I94" i="102"/>
  <c r="J94" i="102"/>
  <c r="I95" i="102"/>
  <c r="J95" i="102"/>
  <c r="I96" i="102"/>
  <c r="J96" i="102"/>
  <c r="I97" i="102"/>
  <c r="J97" i="102"/>
  <c r="I98" i="102"/>
  <c r="J98" i="102"/>
  <c r="I99" i="102"/>
  <c r="J99" i="102"/>
  <c r="I100" i="102"/>
  <c r="J100" i="102"/>
  <c r="I101" i="102"/>
  <c r="J101" i="102"/>
  <c r="I102" i="102"/>
  <c r="J102" i="102"/>
  <c r="I103" i="102"/>
  <c r="J103" i="102"/>
  <c r="I104" i="102"/>
  <c r="J104" i="102"/>
  <c r="I105" i="102"/>
  <c r="J105" i="102"/>
  <c r="I106" i="102"/>
  <c r="J106" i="102"/>
  <c r="I107" i="102"/>
  <c r="J107" i="102"/>
  <c r="I108" i="102"/>
  <c r="J108" i="102"/>
  <c r="I109" i="102"/>
  <c r="J109" i="102"/>
  <c r="I110" i="102"/>
  <c r="J110" i="102"/>
  <c r="I111" i="102"/>
  <c r="J111" i="102"/>
  <c r="I112" i="102"/>
  <c r="J112" i="102"/>
  <c r="I113" i="102"/>
  <c r="J113" i="102"/>
  <c r="I114" i="102"/>
  <c r="J114" i="102"/>
  <c r="I115" i="102"/>
  <c r="J115" i="102"/>
  <c r="I116" i="102"/>
  <c r="J116" i="102"/>
  <c r="I117" i="102"/>
  <c r="J117" i="102"/>
  <c r="I118" i="102"/>
  <c r="J118" i="102"/>
  <c r="I119" i="102"/>
  <c r="J119" i="102"/>
  <c r="I120" i="102"/>
  <c r="J120" i="102"/>
  <c r="I121" i="102"/>
  <c r="J121" i="102"/>
  <c r="I122" i="102"/>
  <c r="J122" i="102"/>
  <c r="H138" i="102"/>
  <c r="L137" i="102"/>
  <c r="H137" i="102"/>
  <c r="L136" i="102"/>
  <c r="H136" i="102"/>
  <c r="L135" i="102"/>
  <c r="H135" i="102"/>
  <c r="L134" i="102"/>
  <c r="L133" i="102"/>
  <c r="L132" i="102"/>
  <c r="L131" i="102"/>
  <c r="J49" i="102"/>
  <c r="I49" i="102"/>
  <c r="J48" i="102"/>
  <c r="I48" i="102"/>
  <c r="J47" i="102"/>
  <c r="I47" i="102"/>
  <c r="J46" i="102"/>
  <c r="I46" i="102"/>
  <c r="J45" i="102"/>
  <c r="I45" i="102"/>
  <c r="J44" i="102"/>
  <c r="I44" i="102"/>
  <c r="J43" i="102"/>
  <c r="I43" i="102"/>
  <c r="J42" i="102"/>
  <c r="I42" i="102"/>
  <c r="J41" i="102"/>
  <c r="I41" i="102"/>
  <c r="J40" i="102"/>
  <c r="I40" i="102"/>
  <c r="J39" i="102"/>
  <c r="I39" i="102"/>
  <c r="J38" i="102"/>
  <c r="I38" i="102"/>
  <c r="J37" i="102"/>
  <c r="I37" i="102"/>
  <c r="J36" i="102"/>
  <c r="I36" i="102"/>
  <c r="J35" i="102"/>
  <c r="I35" i="102"/>
  <c r="J34" i="102"/>
  <c r="I34" i="102"/>
  <c r="J33" i="102"/>
  <c r="I33" i="102"/>
  <c r="J32" i="102"/>
  <c r="I32" i="102"/>
  <c r="J31" i="102"/>
  <c r="I31" i="102"/>
  <c r="J30" i="102"/>
  <c r="I30" i="102"/>
  <c r="J29" i="102"/>
  <c r="I29" i="102"/>
  <c r="J28" i="102"/>
  <c r="I28" i="102"/>
  <c r="J27" i="102"/>
  <c r="I27" i="102"/>
  <c r="J26" i="102"/>
  <c r="I26" i="102"/>
  <c r="J25" i="102"/>
  <c r="I25" i="102"/>
  <c r="J24" i="102"/>
  <c r="I24" i="102"/>
  <c r="J23" i="102"/>
  <c r="H60" i="101"/>
  <c r="H58" i="101"/>
  <c r="H56" i="101"/>
  <c r="AA57" i="100"/>
  <c r="Y63" i="100"/>
  <c r="Y62" i="100"/>
  <c r="Y61" i="100"/>
  <c r="Y60" i="100"/>
  <c r="W24" i="100"/>
  <c r="W25" i="100"/>
  <c r="W26" i="100"/>
  <c r="W27" i="100"/>
  <c r="W28" i="100"/>
  <c r="W29" i="100"/>
  <c r="W30" i="100"/>
  <c r="W31" i="100"/>
  <c r="W32" i="100"/>
  <c r="W33" i="100"/>
  <c r="W34" i="100"/>
  <c r="W23" i="100"/>
  <c r="A71" i="100"/>
  <c r="I69" i="101"/>
  <c r="E69" i="101"/>
  <c r="A69" i="101"/>
  <c r="L59" i="101"/>
  <c r="H59" i="101"/>
  <c r="L58" i="101"/>
  <c r="L57" i="101"/>
  <c r="H57" i="101"/>
  <c r="L56" i="101"/>
  <c r="L55" i="101"/>
  <c r="L54" i="101"/>
  <c r="L53" i="101"/>
  <c r="J42" i="101"/>
  <c r="I42" i="101"/>
  <c r="J41" i="101"/>
  <c r="I41" i="101"/>
  <c r="J40" i="101"/>
  <c r="I40" i="101"/>
  <c r="J39" i="101"/>
  <c r="I39" i="101"/>
  <c r="J38" i="101"/>
  <c r="I38" i="101"/>
  <c r="J37" i="101"/>
  <c r="I37" i="101"/>
  <c r="J36" i="101"/>
  <c r="I36" i="101"/>
  <c r="J35" i="101"/>
  <c r="I35" i="101"/>
  <c r="J34" i="101"/>
  <c r="I34" i="101"/>
  <c r="J33" i="101"/>
  <c r="I33" i="101"/>
  <c r="J32" i="101"/>
  <c r="I32" i="101"/>
  <c r="J31" i="101"/>
  <c r="I31" i="101"/>
  <c r="J30" i="101"/>
  <c r="I30" i="101"/>
  <c r="J29" i="101"/>
  <c r="I29" i="101"/>
  <c r="J28" i="101"/>
  <c r="I28" i="101"/>
  <c r="J27" i="101"/>
  <c r="I27" i="101"/>
  <c r="J26" i="101"/>
  <c r="I26" i="101"/>
  <c r="J25" i="101"/>
  <c r="I25" i="101"/>
  <c r="J24" i="101"/>
  <c r="I24" i="101"/>
  <c r="J25" i="98"/>
  <c r="J26" i="98"/>
  <c r="J27" i="98"/>
  <c r="J28" i="98"/>
  <c r="J29" i="98"/>
  <c r="J30" i="98"/>
  <c r="J31" i="98"/>
  <c r="J32" i="98"/>
  <c r="J33" i="98"/>
  <c r="J34" i="98"/>
  <c r="J35" i="98"/>
  <c r="J36" i="98"/>
  <c r="J37" i="98"/>
  <c r="J38" i="98"/>
  <c r="J39" i="98"/>
  <c r="J40" i="98"/>
  <c r="J41" i="98"/>
  <c r="J42" i="98"/>
  <c r="J43" i="98"/>
  <c r="J44" i="98"/>
  <c r="J45" i="98"/>
  <c r="J46" i="98"/>
  <c r="J47" i="98"/>
  <c r="J48" i="98"/>
  <c r="J49" i="98"/>
  <c r="J50" i="98"/>
  <c r="J51" i="98"/>
  <c r="J52" i="98"/>
  <c r="J53" i="98"/>
  <c r="J54" i="98"/>
  <c r="J23" i="98"/>
  <c r="I26" i="98"/>
  <c r="I27" i="98"/>
  <c r="I28" i="98"/>
  <c r="I29" i="98"/>
  <c r="I30" i="98"/>
  <c r="I31" i="98"/>
  <c r="I32" i="98"/>
  <c r="I33" i="98"/>
  <c r="I34" i="98"/>
  <c r="I35" i="98"/>
  <c r="I36" i="98"/>
  <c r="I37" i="98"/>
  <c r="I38" i="98"/>
  <c r="I39" i="98"/>
  <c r="I40" i="98"/>
  <c r="I41" i="98"/>
  <c r="I42" i="98"/>
  <c r="I43" i="98"/>
  <c r="I44" i="98"/>
  <c r="I45" i="98"/>
  <c r="I46" i="98"/>
  <c r="I47" i="98"/>
  <c r="I48" i="98"/>
  <c r="I49" i="98"/>
  <c r="I50" i="98"/>
  <c r="I51" i="98"/>
  <c r="I52" i="98"/>
  <c r="I53" i="98"/>
  <c r="I54" i="98"/>
  <c r="I24" i="98"/>
  <c r="H60" i="98"/>
  <c r="H61" i="98"/>
  <c r="X71" i="100"/>
  <c r="F71" i="100"/>
  <c r="AA63" i="100"/>
  <c r="AA62" i="100"/>
  <c r="AA61" i="100"/>
  <c r="AA60" i="100"/>
  <c r="AA59" i="100"/>
  <c r="AA58" i="100"/>
  <c r="H127" i="104" l="1"/>
  <c r="H126" i="104" s="1"/>
  <c r="AB130" i="103"/>
  <c r="AB129" i="103" s="1"/>
  <c r="H133" i="102"/>
  <c r="H132" i="102" s="1"/>
  <c r="Y59" i="100"/>
  <c r="Y58" i="100" s="1"/>
  <c r="H55" i="101"/>
  <c r="H54" i="101" s="1"/>
  <c r="L61" i="98" l="1"/>
  <c r="L59" i="98"/>
  <c r="L63" i="98"/>
  <c r="L62" i="98"/>
  <c r="L58" i="98"/>
  <c r="L60" i="98"/>
  <c r="L57" i="98"/>
  <c r="H64" i="98" l="1"/>
  <c r="H63" i="98"/>
  <c r="H62" i="98"/>
  <c r="H59" i="98" l="1"/>
  <c r="H58" i="98" s="1"/>
  <c r="J24" i="98"/>
  <c r="I25" i="98" l="1"/>
</calcChain>
</file>

<file path=xl/sharedStrings.xml><?xml version="1.0" encoding="utf-8"?>
<sst xmlns="http://schemas.openxmlformats.org/spreadsheetml/2006/main" count="2161" uniqueCount="381">
  <si>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</si>
  <si>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</si>
  <si>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</si>
  <si>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</si>
  <si>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</si>
  <si>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</si>
  <si>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</si>
  <si>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</si>
  <si>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</si>
  <si>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</si>
  <si>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</si>
  <si>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</si>
  <si>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</si>
  <si>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</si>
  <si>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</si>
  <si>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</si>
  <si>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</si>
  <si>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</si>
  <si>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</si>
  <si>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</si>
  <si>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</si>
  <si>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</si>
  <si>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</si>
  <si>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</si>
  <si>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</si>
  <si>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</si>
  <si>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</si>
  <si>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</si>
  <si>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</si>
  <si>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</si>
  <si>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</si>
  <si>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</si>
  <si>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</si>
  <si>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</si>
  <si>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</si>
  <si>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</si>
  <si>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</si>
  <si>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</si>
  <si>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</si>
  <si>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</si>
  <si>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</si>
  <si>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2 СР</t>
  </si>
  <si>
    <t/>
  </si>
  <si>
    <t>3 СР</t>
  </si>
  <si>
    <t>№ ВРВС: 0080601611Я</t>
  </si>
  <si>
    <t>шоссе - критериум 20-40 км</t>
  </si>
  <si>
    <t>№ ВРВС: 0080721811С</t>
  </si>
  <si>
    <t>ОЧКИ НА ПРОМЕЖУТОЧНЫХ ФИНИШАХ</t>
  </si>
  <si>
    <t>РЕЗУЛЬТАТ очки</t>
  </si>
  <si>
    <t>Место на основном финише</t>
  </si>
  <si>
    <t>Доп. Инфо</t>
  </si>
  <si>
    <t>ВСЕРОССИЙСКИЕ СОРЕВНОВАНИЯ</t>
  </si>
  <si>
    <t>Юноши 15-16 лет</t>
  </si>
  <si>
    <t>Живечков Илья</t>
  </si>
  <si>
    <t>Полхонов Булат</t>
  </si>
  <si>
    <t>Ахтамов Кирилл</t>
  </si>
  <si>
    <t>Силаев Илья</t>
  </si>
  <si>
    <t>Андрианов Максим</t>
  </si>
  <si>
    <t>Клыпин Никита</t>
  </si>
  <si>
    <t>Кудряшов Александр</t>
  </si>
  <si>
    <t>Уразов Артем</t>
  </si>
  <si>
    <t>Чистяков Матвей</t>
  </si>
  <si>
    <t>Иванов Алексей</t>
  </si>
  <si>
    <t>Крисанов Кирилл</t>
  </si>
  <si>
    <t>Колесников Иван</t>
  </si>
  <si>
    <t>Михайловский Владимир</t>
  </si>
  <si>
    <t>Скалкин Кирилл</t>
  </si>
  <si>
    <t>Кузнецов Дмитрий</t>
  </si>
  <si>
    <t>Демешкин Александр</t>
  </si>
  <si>
    <t>Елатов Андрей</t>
  </si>
  <si>
    <t>Долженко Кирилл</t>
  </si>
  <si>
    <t>Закускин Андрей</t>
  </si>
  <si>
    <t>Бертунов Максим</t>
  </si>
  <si>
    <t>Кусков Давид</t>
  </si>
  <si>
    <t>НС</t>
  </si>
  <si>
    <t>Москва</t>
  </si>
  <si>
    <t>Ветер:</t>
  </si>
  <si>
    <t>СУДЬЯ НА ФИНИШЕ</t>
  </si>
  <si>
    <t>НФ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</si>
  <si>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Самара</t>
    </r>
  </si>
  <si>
    <t>ДАТА ПРОВЕДЕНИЯ: 17 июля 2023 года</t>
  </si>
  <si>
    <t>№ ЕКП 2023: 31317</t>
  </si>
  <si>
    <t>НАЧАЛО ГОНКИ:</t>
  </si>
  <si>
    <t>ОКОНЧАНИЕ ГОНКИ:</t>
  </si>
  <si>
    <t>МЕСТО ПРОВЕДЕНИЯ: г. Самара</t>
  </si>
  <si>
    <t>7 км /2</t>
  </si>
  <si>
    <t>Корчебная Ольга</t>
  </si>
  <si>
    <t>28.01.2008</t>
  </si>
  <si>
    <t>Оренбургская область</t>
  </si>
  <si>
    <t>Бедная Диана</t>
  </si>
  <si>
    <t>Донецкая Народная Республика</t>
  </si>
  <si>
    <t>Картовец Дарья</t>
  </si>
  <si>
    <t>18.11.2007</t>
  </si>
  <si>
    <t>Воронежская область</t>
  </si>
  <si>
    <t>Черкасова Серафима</t>
  </si>
  <si>
    <t>03.02.2009</t>
  </si>
  <si>
    <t>Тверская область</t>
  </si>
  <si>
    <t>Юдакова Ирина</t>
  </si>
  <si>
    <t>01.05.2007</t>
  </si>
  <si>
    <t>Самарская область</t>
  </si>
  <si>
    <t>Плотникова Алина</t>
  </si>
  <si>
    <t>25.10.2007</t>
  </si>
  <si>
    <t>Баженова Кристина</t>
  </si>
  <si>
    <t>19.03.2008</t>
  </si>
  <si>
    <t>Юдина Александра</t>
  </si>
  <si>
    <t>21.05.2007</t>
  </si>
  <si>
    <t>Кемеровская область</t>
  </si>
  <si>
    <t>Цилинкевич Полина</t>
  </si>
  <si>
    <t>23.10.2008</t>
  </si>
  <si>
    <t>Пронина Анастасия</t>
  </si>
  <si>
    <t>01.01.2009</t>
  </si>
  <si>
    <t>1 1</t>
  </si>
  <si>
    <t>Мальцева Любовь</t>
  </si>
  <si>
    <t>11.02.2008</t>
  </si>
  <si>
    <t>Босаргина Дарья</t>
  </si>
  <si>
    <t>14.02.2008</t>
  </si>
  <si>
    <t>Борисова Диана</t>
  </si>
  <si>
    <t>28.11.2009</t>
  </si>
  <si>
    <t>Республика Татарстан</t>
  </si>
  <si>
    <t>Хатунцева Александра</t>
  </si>
  <si>
    <t>31.08.2008</t>
  </si>
  <si>
    <t>Ракипова Радина</t>
  </si>
  <si>
    <t>19.09.2008</t>
  </si>
  <si>
    <t>Алякринская София</t>
  </si>
  <si>
    <t>15.10.2009</t>
  </si>
  <si>
    <t>Лукина Ангелина</t>
  </si>
  <si>
    <t>24.11.2008</t>
  </si>
  <si>
    <t>Дюкарева Виктория</t>
  </si>
  <si>
    <t>18.11.2009</t>
  </si>
  <si>
    <t>Саратовская область</t>
  </si>
  <si>
    <t>Потанина Анастасия</t>
  </si>
  <si>
    <t>14.05.2007</t>
  </si>
  <si>
    <t>Зарина Дарья</t>
  </si>
  <si>
    <t>03.12.2007</t>
  </si>
  <si>
    <t>Тюменская область</t>
  </si>
  <si>
    <t>Суханова Белла</t>
  </si>
  <si>
    <t>16.08.2009</t>
  </si>
  <si>
    <t>Алексеева Анфиса</t>
  </si>
  <si>
    <t>15.05.2007</t>
  </si>
  <si>
    <t>Товпека Елизавета</t>
  </si>
  <si>
    <t>08.05.2008</t>
  </si>
  <si>
    <t>Самодурова Яна</t>
  </si>
  <si>
    <t>14.12.2008</t>
  </si>
  <si>
    <t>Пензенская область</t>
  </si>
  <si>
    <t>Бойцова Василиса</t>
  </si>
  <si>
    <t>14.07.2008</t>
  </si>
  <si>
    <t>Кухаренко Кира</t>
  </si>
  <si>
    <t>25.04.2007</t>
  </si>
  <si>
    <t>Свирщук Анастасия</t>
  </si>
  <si>
    <t>30.08.2008</t>
  </si>
  <si>
    <t>Крашенинникова Юлия</t>
  </si>
  <si>
    <t>16.03.2008</t>
  </si>
  <si>
    <t>Митянина Софья</t>
  </si>
  <si>
    <t>23.05.2008</t>
  </si>
  <si>
    <t>Гаврина Вероника</t>
  </si>
  <si>
    <t>14.04.2008</t>
  </si>
  <si>
    <t>Качайкина Полина</t>
  </si>
  <si>
    <t>05.10.2009</t>
  </si>
  <si>
    <t>Жирнова Софья</t>
  </si>
  <si>
    <t>26.08.2008</t>
  </si>
  <si>
    <t>Температура:</t>
  </si>
  <si>
    <t>Влажность:</t>
  </si>
  <si>
    <t>Осадки:</t>
  </si>
  <si>
    <t>Девушки 15-16 лет</t>
  </si>
  <si>
    <t>шоссе - индивидуальная гонка на время</t>
  </si>
  <si>
    <t>Гречишкин Валим</t>
  </si>
  <si>
    <t>Санкт-Петербург</t>
  </si>
  <si>
    <t>Свиловский Денис</t>
  </si>
  <si>
    <t>18.03.2008</t>
  </si>
  <si>
    <t>Свиловский Данил</t>
  </si>
  <si>
    <t>Старостин Никита</t>
  </si>
  <si>
    <t>17.06.2007</t>
  </si>
  <si>
    <t>Султанов Матвей</t>
  </si>
  <si>
    <t>03.04.2007</t>
  </si>
  <si>
    <t>Новолодский Ростислав</t>
  </si>
  <si>
    <t>18.05.2008</t>
  </si>
  <si>
    <t>Демирчян Артак</t>
  </si>
  <si>
    <t>09.06.2007</t>
  </si>
  <si>
    <t>Гончаров Александр</t>
  </si>
  <si>
    <t>13.05.2007</t>
  </si>
  <si>
    <t>Азиза Али</t>
  </si>
  <si>
    <t>21.09.2007</t>
  </si>
  <si>
    <t>Яковлев Матвей</t>
  </si>
  <si>
    <t>22.01.2008</t>
  </si>
  <si>
    <t>Сорочайкин Назар</t>
  </si>
  <si>
    <t>17.10.2007</t>
  </si>
  <si>
    <t>Блохин Кирилл</t>
  </si>
  <si>
    <t>09.06.2008</t>
  </si>
  <si>
    <t>Макаров Семен</t>
  </si>
  <si>
    <t>Свердловская область</t>
  </si>
  <si>
    <t>Скорняков Борис</t>
  </si>
  <si>
    <t>23.05.2009</t>
  </si>
  <si>
    <t>Смирнов Андрей</t>
  </si>
  <si>
    <t>10.06.2009</t>
  </si>
  <si>
    <t>Кезерев Николай</t>
  </si>
  <si>
    <t>12.08.2008</t>
  </si>
  <si>
    <t>Ленинградская область</t>
  </si>
  <si>
    <t>Попов Марк</t>
  </si>
  <si>
    <t>17.05.2007</t>
  </si>
  <si>
    <t>Дорогинин Игнат</t>
  </si>
  <si>
    <t>22.02.2007</t>
  </si>
  <si>
    <t>Воронов Сергей</t>
  </si>
  <si>
    <t>Республика Адыгея</t>
  </si>
  <si>
    <t>Кононенко Максим</t>
  </si>
  <si>
    <t>14.01.2007</t>
  </si>
  <si>
    <t>Гусаков Максим</t>
  </si>
  <si>
    <t>11.07.2007</t>
  </si>
  <si>
    <t>Краснодарский край</t>
  </si>
  <si>
    <t>Ларичев Вадим</t>
  </si>
  <si>
    <t>25.01.2008</t>
  </si>
  <si>
    <t>02.08.2007</t>
  </si>
  <si>
    <t>Нижегородская область</t>
  </si>
  <si>
    <t>13.07.2007</t>
  </si>
  <si>
    <t>Иркутская область</t>
  </si>
  <si>
    <t>Леусенко Виталий</t>
  </si>
  <si>
    <t>06.03.2007</t>
  </si>
  <si>
    <t>Вешняков Даниил</t>
  </si>
  <si>
    <t>20.03.2008</t>
  </si>
  <si>
    <t>Клишов Николай</t>
  </si>
  <si>
    <t>22.05.2009</t>
  </si>
  <si>
    <t>Бортник Иван</t>
  </si>
  <si>
    <t>05.09.2007</t>
  </si>
  <si>
    <t>Михайлов Даниил</t>
  </si>
  <si>
    <t>19.12.2008</t>
  </si>
  <si>
    <t>Степанов Тарас</t>
  </si>
  <si>
    <t>12.06.2008</t>
  </si>
  <si>
    <t>Кимаковский Захар</t>
  </si>
  <si>
    <t>31.01.2007</t>
  </si>
  <si>
    <t>21.09.2008</t>
  </si>
  <si>
    <t>Колоколов Максим</t>
  </si>
  <si>
    <t>Васильев Олег</t>
  </si>
  <si>
    <t>20.04.2008</t>
  </si>
  <si>
    <t>Сазонов Ярослав</t>
  </si>
  <si>
    <t>16.01.2008</t>
  </si>
  <si>
    <t>Бондарчук Данил</t>
  </si>
  <si>
    <t>02.07.2007</t>
  </si>
  <si>
    <t>10.06.2008</t>
  </si>
  <si>
    <t>Папенко Родион</t>
  </si>
  <si>
    <t>06.04.2008</t>
  </si>
  <si>
    <t>Ковязин Дмитрий</t>
  </si>
  <si>
    <t>Калининградская область</t>
  </si>
  <si>
    <t>Коваленко Дмитрий</t>
  </si>
  <si>
    <t>30.05.2007</t>
  </si>
  <si>
    <t>05.02.2008</t>
  </si>
  <si>
    <t>20.02.2007</t>
  </si>
  <si>
    <t>кмс</t>
  </si>
  <si>
    <t>Сухарев Максим</t>
  </si>
  <si>
    <t>06.09.2007</t>
  </si>
  <si>
    <t>Хабаровский край</t>
  </si>
  <si>
    <t>Сибагатуллин Аяз</t>
  </si>
  <si>
    <t>07.01.2007</t>
  </si>
  <si>
    <t>Чумилович Сергей</t>
  </si>
  <si>
    <t>01.07.2007</t>
  </si>
  <si>
    <t>Митьков Дмитрий</t>
  </si>
  <si>
    <t>04.09.2007</t>
  </si>
  <si>
    <t>Ульбаев Денис</t>
  </si>
  <si>
    <t>03.03.2007</t>
  </si>
  <si>
    <t>Чепайкин Илья</t>
  </si>
  <si>
    <t>08.03.2007</t>
  </si>
  <si>
    <t>Волков Никита</t>
  </si>
  <si>
    <t>15.10.2008</t>
  </si>
  <si>
    <t>Башуров Артур</t>
  </si>
  <si>
    <t>01.06.2007</t>
  </si>
  <si>
    <t>Поляков Олег</t>
  </si>
  <si>
    <t>13.08.2007</t>
  </si>
  <si>
    <t>04.10.2007</t>
  </si>
  <si>
    <t>Судзуэ Леонид</t>
  </si>
  <si>
    <t>Каруля Роман</t>
  </si>
  <si>
    <t>28.04.2007</t>
  </si>
  <si>
    <t>Минибаев Айнур</t>
  </si>
  <si>
    <t>07.05.2007</t>
  </si>
  <si>
    <t>Епишов Илья</t>
  </si>
  <si>
    <t>02.08.2008</t>
  </si>
  <si>
    <t>Токаренко Павел</t>
  </si>
  <si>
    <t>12.07.2007</t>
  </si>
  <si>
    <t>10.04.2008</t>
  </si>
  <si>
    <t>Куракин Владислав</t>
  </si>
  <si>
    <t>Бойков Даниил</t>
  </si>
  <si>
    <t>05.03.2009</t>
  </si>
  <si>
    <t>15.07.2008</t>
  </si>
  <si>
    <t>Доркин Егор</t>
  </si>
  <si>
    <t>07.04.2008</t>
  </si>
  <si>
    <t>Букаринов Яросвет</t>
  </si>
  <si>
    <t>28.03.2008</t>
  </si>
  <si>
    <t>Шубин Федор</t>
  </si>
  <si>
    <t>19.06.2007</t>
  </si>
  <si>
    <t>21.10.2007</t>
  </si>
  <si>
    <t>31.07.2007</t>
  </si>
  <si>
    <t>Свешников Михаил</t>
  </si>
  <si>
    <t>06.03.2009</t>
  </si>
  <si>
    <t>Минаев Иван</t>
  </si>
  <si>
    <t>20.02.2009</t>
  </si>
  <si>
    <t>Боков Анри</t>
  </si>
  <si>
    <t>17.07.2007</t>
  </si>
  <si>
    <t>Дыхныч Евгений</t>
  </si>
  <si>
    <t>19.11.2008</t>
  </si>
  <si>
    <t>Полозков Никита</t>
  </si>
  <si>
    <t>Манаенков Илья</t>
  </si>
  <si>
    <t>09.10.2007</t>
  </si>
  <si>
    <t>Колмыков Вадим</t>
  </si>
  <si>
    <t>Юнусов Тимур</t>
  </si>
  <si>
    <t>11.09.2007</t>
  </si>
  <si>
    <t>Мишаров Даниил</t>
  </si>
  <si>
    <t>06.06.2007</t>
  </si>
  <si>
    <t>Кибальников Игорь</t>
  </si>
  <si>
    <t>02.11.2008</t>
  </si>
  <si>
    <t>Кайгородцев Марк</t>
  </si>
  <si>
    <t>24.04.2008</t>
  </si>
  <si>
    <t>Зоммер Максим</t>
  </si>
  <si>
    <t>12.12.2007</t>
  </si>
  <si>
    <t>Шариков Вадим</t>
  </si>
  <si>
    <t>19.02.2009</t>
  </si>
  <si>
    <t>Московская область</t>
  </si>
  <si>
    <t>Чеужев Эльдар</t>
  </si>
  <si>
    <t>25.01.2007</t>
  </si>
  <si>
    <t>Прусенко Максим</t>
  </si>
  <si>
    <t>10.07.2009</t>
  </si>
  <si>
    <t>30.04.2008</t>
  </si>
  <si>
    <t>Каплун Роман</t>
  </si>
  <si>
    <t>10.03.2008</t>
  </si>
  <si>
    <t>Макаров Георгий</t>
  </si>
  <si>
    <t>29.12.2008</t>
  </si>
  <si>
    <t>Шадров Роман</t>
  </si>
  <si>
    <t>Руль Виталий</t>
  </si>
  <si>
    <t>08.04.2008</t>
  </si>
  <si>
    <t>02.09.2008</t>
  </si>
  <si>
    <t>Потапов Тимофей</t>
  </si>
  <si>
    <t>20.02.2008</t>
  </si>
  <si>
    <t>Хренцов Владислав</t>
  </si>
  <si>
    <t>11.10.2009</t>
  </si>
  <si>
    <t>Тульская область</t>
  </si>
  <si>
    <t>Шуравин Владислав</t>
  </si>
  <si>
    <t>08.10.2008</t>
  </si>
  <si>
    <t>Никонов Евгений</t>
  </si>
  <si>
    <t>28.11.2008</t>
  </si>
  <si>
    <t>Кузьмин Кирилл</t>
  </si>
  <si>
    <t>09.08.2008</t>
  </si>
  <si>
    <t>Акимов Лев</t>
  </si>
  <si>
    <t>26.07.2007</t>
  </si>
  <si>
    <t>Удмуртская Республика</t>
  </si>
  <si>
    <t>Веденяпин Сергей</t>
  </si>
  <si>
    <t>25.08.2009</t>
  </si>
  <si>
    <t>Павловский Дмитрий</t>
  </si>
  <si>
    <t>22.09.2007</t>
  </si>
  <si>
    <t>Решетников Даниил</t>
  </si>
  <si>
    <t>28.10.2008</t>
  </si>
  <si>
    <t>Рогов Иван</t>
  </si>
  <si>
    <t>05.03.2008</t>
  </si>
  <si>
    <t>Куркачев Глеб</t>
  </si>
  <si>
    <t>26.12.2008</t>
  </si>
  <si>
    <t>ДСКВ</t>
  </si>
  <si>
    <t>Днсквалиф. 1.2.043</t>
  </si>
  <si>
    <t>ДАТА ПРОВЕДЕНИЯ: 18 июля 2023 года</t>
  </si>
  <si>
    <t>13.082009</t>
  </si>
  <si>
    <t>Ракипова Ралина</t>
  </si>
  <si>
    <t>1,8 км/</t>
  </si>
  <si>
    <t>Погюв Марк</t>
  </si>
  <si>
    <t>101I6100900</t>
  </si>
  <si>
    <t>Гречишкин Вадим</t>
  </si>
  <si>
    <t>25.11.2008</t>
  </si>
  <si>
    <t>Вертунов Максим</t>
  </si>
  <si>
    <t>Цапенко Родион</t>
  </si>
  <si>
    <t>Водопьянов Михаил</t>
  </si>
  <si>
    <t>12.05.2007</t>
  </si>
  <si>
    <t>1 1.07.2007</t>
  </si>
  <si>
    <t>14.12.2009</t>
  </si>
  <si>
    <t>11.05.2007</t>
  </si>
  <si>
    <t>дог.№39140</t>
  </si>
  <si>
    <t>дог.№39130</t>
  </si>
  <si>
    <t>НАЗВАНИЕ ТРАССЫ / РЕГ. НОМЕР:</t>
  </si>
  <si>
    <t>ДАТА ПРОВЕДЕНИЯ: 20 июля 2023 года</t>
  </si>
  <si>
    <t>18 км /3</t>
  </si>
  <si>
    <t>18 км /4</t>
  </si>
  <si>
    <t>II</t>
  </si>
  <si>
    <t>11.01.2007</t>
  </si>
  <si>
    <t>Клипин Никита</t>
  </si>
  <si>
    <t>Оpeнбургская область</t>
  </si>
  <si>
    <t>Кондрашова А.Э. (1к. Самарская область)</t>
  </si>
  <si>
    <t>Кавтасьева Е.Г. (1к. Самарская область)</t>
  </si>
  <si>
    <t>Передельская С.А. (1к. Самарская область)</t>
  </si>
  <si>
    <t>№ ВРВС: 0080511611Я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</si>
</sst>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[$-F400]h:mm:ss\ AM/PM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</cellStyleXfs>
  <cellXfs count="231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3" fillId="2" borderId="5" xfId="0" applyNumberFormat="1" applyFont="1" applyFill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25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28" xfId="0" applyFont="1" applyBorder="1" applyAlignment="1">
      <alignment vertical="center"/>
    </xf>
    <xf numFmtId="2" fontId="6" fillId="0" borderId="29" xfId="0" applyNumberFormat="1" applyFont="1" applyBorder="1" applyAlignment="1">
      <alignment vertical="center"/>
    </xf>
    <xf numFmtId="49" fontId="6" fillId="0" borderId="30" xfId="0" applyNumberFormat="1" applyFont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49" fontId="6" fillId="0" borderId="32" xfId="0" applyNumberFormat="1" applyFont="1" applyBorder="1" applyAlignment="1">
      <alignment vertical="center"/>
    </xf>
    <xf numFmtId="2" fontId="6" fillId="0" borderId="33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4" fontId="6" fillId="0" borderId="2" xfId="0" applyNumberFormat="1" applyFont="1" applyBorder="1"/>
    <xf numFmtId="14" fontId="14" fillId="0" borderId="5" xfId="0" applyNumberFormat="1" applyFont="1" applyBorder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/>
    <xf numFmtId="14" fontId="17" fillId="0" borderId="1" xfId="0" applyNumberFormat="1" applyFont="1" applyBorder="1" applyAlignment="1">
      <alignment horizontal="center" vertical="center"/>
    </xf>
    <xf numFmtId="0" fontId="22" fillId="0" borderId="1" xfId="9" applyFont="1" applyBorder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0" fontId="6" fillId="0" borderId="30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23" fillId="0" borderId="17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/>
    </xf>
    <xf numFmtId="0" fontId="21" fillId="0" borderId="0" xfId="9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/>
    </xf>
    <xf numFmtId="14" fontId="17" fillId="0" borderId="41" xfId="0" applyNumberFormat="1" applyFont="1" applyBorder="1" applyAlignment="1">
      <alignment horizontal="center" vertical="center"/>
    </xf>
    <xf numFmtId="0" fontId="22" fillId="0" borderId="41" xfId="9" applyFont="1" applyBorder="1" applyAlignment="1">
      <alignment vertical="center" wrapText="1"/>
    </xf>
    <xf numFmtId="2" fontId="17" fillId="0" borderId="41" xfId="0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14" fontId="14" fillId="0" borderId="2" xfId="0" applyNumberFormat="1" applyFont="1" applyBorder="1" applyAlignment="1">
      <alignment horizontal="left" vertical="center"/>
    </xf>
    <xf numFmtId="14" fontId="14" fillId="0" borderId="2" xfId="0" applyNumberFormat="1" applyFont="1" applyBorder="1" applyAlignment="1">
      <alignment vertical="center"/>
    </xf>
    <xf numFmtId="14" fontId="14" fillId="0" borderId="3" xfId="0" applyNumberFormat="1" applyFont="1" applyBorder="1" applyAlignment="1">
      <alignment horizontal="left" vertical="center"/>
    </xf>
    <xf numFmtId="14" fontId="14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right" vertical="center"/>
    </xf>
    <xf numFmtId="14" fontId="14" fillId="0" borderId="5" xfId="0" applyNumberFormat="1" applyFont="1" applyBorder="1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right" vertical="center"/>
    </xf>
    <xf numFmtId="14" fontId="14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13" fillId="0" borderId="35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vertical="center"/>
    </xf>
    <xf numFmtId="49" fontId="14" fillId="0" borderId="20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14" fontId="6" fillId="0" borderId="2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17" fillId="3" borderId="1" xfId="3" applyFont="1" applyFill="1" applyBorder="1" applyAlignment="1">
      <alignment horizontal="center" vertical="center" wrapText="1"/>
    </xf>
    <xf numFmtId="0" fontId="20" fillId="0" borderId="1" xfId="8" applyFont="1" applyBorder="1" applyAlignment="1">
      <alignment vertical="center" wrapText="1"/>
    </xf>
    <xf numFmtId="1" fontId="20" fillId="0" borderId="1" xfId="9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20" fillId="0" borderId="1" xfId="9" applyFont="1" applyBorder="1" applyAlignment="1">
      <alignment vertical="center" wrapText="1"/>
    </xf>
    <xf numFmtId="0" fontId="17" fillId="0" borderId="39" xfId="0" applyFont="1" applyBorder="1" applyAlignment="1">
      <alignment horizontal="center" vertical="center"/>
    </xf>
    <xf numFmtId="0" fontId="17" fillId="3" borderId="41" xfId="3" applyFont="1" applyFill="1" applyBorder="1" applyAlignment="1">
      <alignment horizontal="center" vertical="center" wrapText="1"/>
    </xf>
    <xf numFmtId="0" fontId="20" fillId="0" borderId="41" xfId="8" applyFont="1" applyBorder="1" applyAlignment="1">
      <alignment vertical="center" wrapText="1"/>
    </xf>
    <xf numFmtId="1" fontId="20" fillId="0" borderId="41" xfId="9" applyNumberFormat="1" applyFont="1" applyBorder="1" applyAlignment="1">
      <alignment horizontal="center" vertical="center" wrapText="1"/>
    </xf>
    <xf numFmtId="1" fontId="17" fillId="0" borderId="41" xfId="0" applyNumberFormat="1" applyFont="1" applyBorder="1" applyAlignment="1">
      <alignment horizontal="center" vertical="center" wrapText="1"/>
    </xf>
    <xf numFmtId="0" fontId="20" fillId="0" borderId="41" xfId="9" applyFont="1" applyBorder="1" applyAlignment="1">
      <alignment vertical="center" wrapText="1"/>
    </xf>
    <xf numFmtId="0" fontId="17" fillId="0" borderId="4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14" fontId="6" fillId="0" borderId="5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4" fontId="20" fillId="0" borderId="1" xfId="9" applyNumberFormat="1" applyFont="1" applyBorder="1" applyAlignment="1">
      <alignment horizontal="center" vertical="center" wrapText="1"/>
    </xf>
    <xf numFmtId="14" fontId="20" fillId="0" borderId="41" xfId="9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49" fontId="17" fillId="0" borderId="4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21" fontId="17" fillId="0" borderId="1" xfId="0" applyNumberFormat="1" applyFont="1" applyBorder="1" applyAlignment="1">
      <alignment horizontal="center" vertical="center"/>
    </xf>
    <xf numFmtId="165" fontId="17" fillId="0" borderId="41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vertical="top" wrapText="1"/>
    </xf>
    <xf numFmtId="21" fontId="17" fillId="0" borderId="4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7" fillId="2" borderId="21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14" fontId="7" fillId="2" borderId="21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10" xr:uid="{00000000-0005-0000-0000-000007000000}"/>
    <cellStyle name="Обычный_ID4938_RS" xfId="8" xr:uid="{00000000-0005-0000-0000-000008000000}"/>
    <cellStyle name="Обычный_ID4938_RS_1" xfId="9" xr:uid="{00000000-0005-0000-0000-000009000000}"/>
    <cellStyle name="Обычный_Стартовый протокол Смирнов_20101106_Results" xfId="3" xr:uid="{00000000-0005-0000-0000-00000A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Q137"/>
  <sheetViews>
    <sheetView view="pageBreakPreview" topLeftCell="A22" zoomScale="63" zoomScaleNormal="100" workbookViewId="0">
      <selection activeCell="C30" sqref="C30"/>
    </sheetView>
  </sheetViews>
  <sheetFormatPr defaultColWidth="9.109375" defaultRowHeight="13.8" x14ac:dyDescent="0.25"/>
  <cols>
    <col min="1" max="1" width="7" style="1" customWidth="1"/>
    <col min="2" max="2" width="7" style="12" customWidth="1"/>
    <col min="3" max="3" width="16.6640625" style="12" customWidth="1"/>
    <col min="4" max="4" width="27.21875" style="1" customWidth="1"/>
    <col min="5" max="5" width="13.77734375" style="1" customWidth="1"/>
    <col min="6" max="6" width="9.6640625" style="1" customWidth="1"/>
    <col min="7" max="7" width="29.44140625" style="1" customWidth="1"/>
    <col min="8" max="8" width="13.109375" style="1" customWidth="1"/>
    <col min="9" max="9" width="14" style="1" customWidth="1"/>
    <col min="10" max="10" width="13.5546875" style="50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2.8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7" ht="22.8" customHeight="1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7" ht="22.8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7" ht="22.8" customHeight="1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7" ht="9.6" customHeight="1" x14ac:dyDescent="0.3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O5" s="24"/>
    </row>
    <row r="6" spans="1:17" s="2" customFormat="1" ht="28.8" x14ac:dyDescent="0.3">
      <c r="A6" s="181" t="s">
        <v>51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Q6" s="24"/>
    </row>
    <row r="7" spans="1:17" s="2" customFormat="1" ht="18" customHeight="1" x14ac:dyDescent="0.25">
      <c r="A7" s="182" t="s">
        <v>14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7" s="2" customFormat="1" ht="23.4" customHeight="1" thickBot="1" x14ac:dyDescent="0.3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7" ht="19.5" customHeight="1" thickTop="1" x14ac:dyDescent="0.25">
      <c r="A9" s="184" t="s">
        <v>19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6"/>
    </row>
    <row r="10" spans="1:17" ht="18" customHeight="1" x14ac:dyDescent="0.25">
      <c r="A10" s="187" t="s">
        <v>164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9"/>
    </row>
    <row r="11" spans="1:17" ht="19.5" customHeight="1" x14ac:dyDescent="0.25">
      <c r="A11" s="187" t="s">
        <v>163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7" ht="5.25" customHeight="1" x14ac:dyDescent="0.25">
      <c r="A12" s="177" t="s">
        <v>42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9"/>
    </row>
    <row r="13" spans="1:17" ht="15.6" x14ac:dyDescent="0.3">
      <c r="A13" s="41" t="s">
        <v>84</v>
      </c>
      <c r="B13" s="21"/>
      <c r="C13" s="21"/>
      <c r="D13" s="64"/>
      <c r="E13" s="5"/>
      <c r="F13" s="5"/>
      <c r="G13" s="32" t="s">
        <v>82</v>
      </c>
      <c r="H13" s="72"/>
      <c r="I13" s="5"/>
      <c r="J13" s="42"/>
      <c r="K13" s="29"/>
      <c r="L13" s="30" t="s">
        <v>380</v>
      </c>
    </row>
    <row r="14" spans="1:17" ht="15.6" x14ac:dyDescent="0.3">
      <c r="A14" s="16" t="s">
        <v>80</v>
      </c>
      <c r="B14" s="11"/>
      <c r="C14" s="11"/>
      <c r="D14" s="69"/>
      <c r="E14" s="6"/>
      <c r="F14" s="6"/>
      <c r="G14" s="110" t="s">
        <v>83</v>
      </c>
      <c r="H14" s="6"/>
      <c r="I14" s="6"/>
      <c r="J14" s="43"/>
      <c r="K14" s="31"/>
      <c r="L14" s="68" t="s">
        <v>81</v>
      </c>
    </row>
    <row r="15" spans="1:17" ht="14.4" x14ac:dyDescent="0.25">
      <c r="A15" s="190" t="s">
        <v>8</v>
      </c>
      <c r="B15" s="191"/>
      <c r="C15" s="191"/>
      <c r="D15" s="191"/>
      <c r="E15" s="191"/>
      <c r="F15" s="191"/>
      <c r="G15" s="192"/>
      <c r="H15" s="19" t="s">
        <v>0</v>
      </c>
      <c r="I15" s="18"/>
      <c r="J15" s="44"/>
      <c r="K15" s="18"/>
      <c r="L15" s="20"/>
    </row>
    <row r="16" spans="1:17" ht="14.4" x14ac:dyDescent="0.25">
      <c r="A16" s="17" t="s">
        <v>15</v>
      </c>
      <c r="B16" s="13"/>
      <c r="C16" s="13"/>
      <c r="D16" s="10"/>
      <c r="E16" s="7"/>
      <c r="F16" s="10"/>
      <c r="G16" s="9" t="s">
        <v>42</v>
      </c>
      <c r="H16" s="36" t="s">
        <v>369</v>
      </c>
      <c r="I16" s="7"/>
      <c r="J16" s="45"/>
      <c r="K16" s="7"/>
      <c r="L16" s="77"/>
    </row>
    <row r="17" spans="1:12" ht="14.4" x14ac:dyDescent="0.25">
      <c r="A17" s="17" t="s">
        <v>16</v>
      </c>
      <c r="B17" s="13"/>
      <c r="C17" s="13"/>
      <c r="D17" s="9"/>
      <c r="E17" s="7"/>
      <c r="F17" s="10"/>
      <c r="G17" s="9" t="s">
        <v>377</v>
      </c>
      <c r="H17" s="36" t="s">
        <v>37</v>
      </c>
      <c r="I17" s="7"/>
      <c r="J17" s="45"/>
      <c r="K17" s="7"/>
      <c r="L17" s="35"/>
    </row>
    <row r="18" spans="1:12" ht="14.4" x14ac:dyDescent="0.25">
      <c r="A18" s="17" t="s">
        <v>17</v>
      </c>
      <c r="B18" s="13"/>
      <c r="C18" s="13"/>
      <c r="D18" s="9"/>
      <c r="E18" s="7"/>
      <c r="F18" s="10"/>
      <c r="G18" s="9" t="s">
        <v>379</v>
      </c>
      <c r="H18" s="36" t="s">
        <v>38</v>
      </c>
      <c r="I18" s="7"/>
      <c r="J18" s="45"/>
      <c r="K18" s="7"/>
      <c r="L18" s="35"/>
    </row>
    <row r="19" spans="1:12" ht="16.2" thickBot="1" x14ac:dyDescent="0.3">
      <c r="A19" s="17" t="s">
        <v>13</v>
      </c>
      <c r="B19" s="14"/>
      <c r="C19" s="14"/>
      <c r="D19" s="76"/>
      <c r="E19" s="8"/>
      <c r="F19" s="8"/>
      <c r="G19" s="9" t="s">
        <v>378</v>
      </c>
      <c r="H19" s="36" t="s">
        <v>36</v>
      </c>
      <c r="I19" s="7"/>
      <c r="J19" s="45"/>
      <c r="K19" s="80">
        <v>14</v>
      </c>
      <c r="L19" s="87" t="s">
        <v>85</v>
      </c>
    </row>
    <row r="20" spans="1:12" ht="9.75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6"/>
      <c r="K20" s="22"/>
      <c r="L20" s="27"/>
    </row>
    <row r="21" spans="1:12" s="3" customFormat="1" ht="21" customHeight="1" thickTop="1" x14ac:dyDescent="0.25">
      <c r="A21" s="193" t="s">
        <v>5</v>
      </c>
      <c r="B21" s="195" t="s">
        <v>10</v>
      </c>
      <c r="C21" s="195" t="s">
        <v>35</v>
      </c>
      <c r="D21" s="195" t="s">
        <v>1</v>
      </c>
      <c r="E21" s="195" t="s">
        <v>34</v>
      </c>
      <c r="F21" s="195" t="s">
        <v>7</v>
      </c>
      <c r="G21" s="195" t="s">
        <v>11</v>
      </c>
      <c r="H21" s="195" t="s">
        <v>6</v>
      </c>
      <c r="I21" s="195" t="s">
        <v>23</v>
      </c>
      <c r="J21" s="200" t="s">
        <v>20</v>
      </c>
      <c r="K21" s="202" t="s">
        <v>22</v>
      </c>
      <c r="L21" s="204" t="s">
        <v>12</v>
      </c>
    </row>
    <row r="22" spans="1:12" s="3" customFormat="1" ht="13.5" customHeight="1" x14ac:dyDescent="0.25">
      <c r="A22" s="194"/>
      <c r="B22" s="196"/>
      <c r="C22" s="196"/>
      <c r="D22" s="196"/>
      <c r="E22" s="196"/>
      <c r="F22" s="196"/>
      <c r="G22" s="196"/>
      <c r="H22" s="196"/>
      <c r="I22" s="196"/>
      <c r="J22" s="201"/>
      <c r="K22" s="203"/>
      <c r="L22" s="205"/>
    </row>
    <row r="23" spans="1:12" s="4" customFormat="1" ht="18" x14ac:dyDescent="0.25">
      <c r="A23" s="93">
        <v>1</v>
      </c>
      <c r="B23" s="33">
        <v>127</v>
      </c>
      <c r="C23" s="33">
        <v>10117276418</v>
      </c>
      <c r="D23" s="34" t="s">
        <v>86</v>
      </c>
      <c r="E23" s="70" t="s">
        <v>87</v>
      </c>
      <c r="F23" s="159" t="s">
        <v>30</v>
      </c>
      <c r="G23" s="71" t="s">
        <v>88</v>
      </c>
      <c r="H23" s="173">
        <v>1.7187499999999998E-2</v>
      </c>
      <c r="I23" s="173" t="s">
        <v>42</v>
      </c>
      <c r="J23" s="47">
        <f>$K$19/((H23*24))</f>
        <v>33.939393939393938</v>
      </c>
      <c r="K23" s="28" t="s">
        <v>30</v>
      </c>
      <c r="L23" s="94"/>
    </row>
    <row r="24" spans="1:12" s="4" customFormat="1" ht="18" x14ac:dyDescent="0.25">
      <c r="A24" s="95">
        <v>2</v>
      </c>
      <c r="B24" s="33">
        <v>29</v>
      </c>
      <c r="C24" s="33">
        <v>10139118794</v>
      </c>
      <c r="D24" s="34" t="s">
        <v>89</v>
      </c>
      <c r="E24" s="70">
        <v>40038</v>
      </c>
      <c r="F24" s="159" t="s">
        <v>39</v>
      </c>
      <c r="G24" s="71" t="s">
        <v>90</v>
      </c>
      <c r="H24" s="173">
        <v>1.7245370370370369E-2</v>
      </c>
      <c r="I24" s="173">
        <f>H24-$H$23</f>
        <v>5.7870370370371321E-5</v>
      </c>
      <c r="J24" s="47">
        <f t="shared" ref="J24:J54" si="0">$K$19/((H24*24))</f>
        <v>33.825503355704697</v>
      </c>
      <c r="K24" s="28" t="s">
        <v>30</v>
      </c>
      <c r="L24" s="94"/>
    </row>
    <row r="25" spans="1:12" s="4" customFormat="1" ht="18" x14ac:dyDescent="0.25">
      <c r="A25" s="93">
        <v>3</v>
      </c>
      <c r="B25" s="28">
        <v>36</v>
      </c>
      <c r="C25" s="33">
        <v>10124554044</v>
      </c>
      <c r="D25" s="34" t="s">
        <v>91</v>
      </c>
      <c r="E25" s="70" t="s">
        <v>92</v>
      </c>
      <c r="F25" s="159" t="s">
        <v>30</v>
      </c>
      <c r="G25" s="71" t="s">
        <v>93</v>
      </c>
      <c r="H25" s="173">
        <v>1.7256944444444446E-2</v>
      </c>
      <c r="I25" s="173">
        <f t="shared" ref="I25:I54" si="1">H25-$H$23</f>
        <v>6.9444444444448361E-5</v>
      </c>
      <c r="J25" s="47">
        <f t="shared" si="0"/>
        <v>33.802816901408448</v>
      </c>
      <c r="K25" s="28" t="s">
        <v>30</v>
      </c>
      <c r="L25" s="94"/>
    </row>
    <row r="26" spans="1:12" s="4" customFormat="1" ht="18" x14ac:dyDescent="0.25">
      <c r="A26" s="95">
        <v>4</v>
      </c>
      <c r="B26" s="28">
        <v>94</v>
      </c>
      <c r="C26" s="33">
        <v>10139998767</v>
      </c>
      <c r="D26" s="34" t="s">
        <v>94</v>
      </c>
      <c r="E26" s="70" t="s">
        <v>95</v>
      </c>
      <c r="F26" s="159" t="s">
        <v>30</v>
      </c>
      <c r="G26" s="71" t="s">
        <v>96</v>
      </c>
      <c r="H26" s="173">
        <v>1.7349537037037038E-2</v>
      </c>
      <c r="I26" s="173">
        <f t="shared" si="1"/>
        <v>1.6203703703704039E-4</v>
      </c>
      <c r="J26" s="47">
        <f t="shared" si="0"/>
        <v>33.622414943295524</v>
      </c>
      <c r="K26" s="28" t="s">
        <v>30</v>
      </c>
      <c r="L26" s="94"/>
    </row>
    <row r="27" spans="1:12" s="4" customFormat="1" ht="18" x14ac:dyDescent="0.25">
      <c r="A27" s="95">
        <v>5</v>
      </c>
      <c r="B27" s="28">
        <v>59</v>
      </c>
      <c r="C27" s="33">
        <v>10104617817</v>
      </c>
      <c r="D27" s="34" t="s">
        <v>97</v>
      </c>
      <c r="E27" s="70" t="s">
        <v>98</v>
      </c>
      <c r="F27" s="159" t="s">
        <v>30</v>
      </c>
      <c r="G27" s="71" t="s">
        <v>99</v>
      </c>
      <c r="H27" s="173">
        <v>1.741898148148148E-2</v>
      </c>
      <c r="I27" s="173">
        <f t="shared" si="1"/>
        <v>2.3148148148148182E-4</v>
      </c>
      <c r="J27" s="47">
        <f t="shared" si="0"/>
        <v>33.488372093023258</v>
      </c>
      <c r="K27" s="28" t="s">
        <v>30</v>
      </c>
      <c r="L27" s="94"/>
    </row>
    <row r="28" spans="1:12" s="4" customFormat="1" ht="18" x14ac:dyDescent="0.25">
      <c r="A28" s="95">
        <v>6</v>
      </c>
      <c r="B28" s="28">
        <v>77</v>
      </c>
      <c r="C28" s="33">
        <v>10115078760</v>
      </c>
      <c r="D28" s="34" t="s">
        <v>100</v>
      </c>
      <c r="E28" s="70" t="s">
        <v>101</v>
      </c>
      <c r="F28" s="159" t="s">
        <v>30</v>
      </c>
      <c r="G28" s="71" t="s">
        <v>99</v>
      </c>
      <c r="H28" s="173">
        <v>1.7453703703703704E-2</v>
      </c>
      <c r="I28" s="173">
        <f t="shared" si="1"/>
        <v>2.66203703703706E-4</v>
      </c>
      <c r="J28" s="47">
        <f t="shared" si="0"/>
        <v>33.421750663129977</v>
      </c>
      <c r="K28" s="28" t="s">
        <v>39</v>
      </c>
      <c r="L28" s="94"/>
    </row>
    <row r="29" spans="1:12" s="4" customFormat="1" ht="18" x14ac:dyDescent="0.25">
      <c r="A29" s="95">
        <v>7</v>
      </c>
      <c r="B29" s="28">
        <v>9</v>
      </c>
      <c r="C29" s="33">
        <v>10116260544</v>
      </c>
      <c r="D29" s="34" t="s">
        <v>102</v>
      </c>
      <c r="E29" s="70" t="s">
        <v>103</v>
      </c>
      <c r="F29" s="159" t="s">
        <v>41</v>
      </c>
      <c r="G29" s="71" t="s">
        <v>75</v>
      </c>
      <c r="H29" s="173">
        <v>1.7499999999999998E-2</v>
      </c>
      <c r="I29" s="173">
        <f t="shared" si="1"/>
        <v>3.1250000000000028E-4</v>
      </c>
      <c r="J29" s="47">
        <f t="shared" si="0"/>
        <v>33.333333333333336</v>
      </c>
      <c r="K29" s="28" t="s">
        <v>39</v>
      </c>
      <c r="L29" s="94"/>
    </row>
    <row r="30" spans="1:12" s="4" customFormat="1" ht="18" x14ac:dyDescent="0.25">
      <c r="A30" s="95">
        <v>8</v>
      </c>
      <c r="B30" s="28">
        <v>18</v>
      </c>
      <c r="C30" s="33">
        <v>10118211759</v>
      </c>
      <c r="D30" s="34" t="s">
        <v>104</v>
      </c>
      <c r="E30" s="70" t="s">
        <v>105</v>
      </c>
      <c r="F30" s="159" t="s">
        <v>30</v>
      </c>
      <c r="G30" s="71" t="s">
        <v>106</v>
      </c>
      <c r="H30" s="173">
        <v>1.758101851851852E-2</v>
      </c>
      <c r="I30" s="173">
        <f t="shared" si="1"/>
        <v>3.9351851851852221E-4</v>
      </c>
      <c r="J30" s="47">
        <f t="shared" si="0"/>
        <v>33.179723502304149</v>
      </c>
      <c r="K30" s="28" t="s">
        <v>39</v>
      </c>
      <c r="L30" s="94"/>
    </row>
    <row r="31" spans="1:12" s="4" customFormat="1" ht="18" x14ac:dyDescent="0.25">
      <c r="A31" s="95">
        <v>9</v>
      </c>
      <c r="B31" s="28">
        <v>17</v>
      </c>
      <c r="C31" s="33">
        <v>10113107943</v>
      </c>
      <c r="D31" s="34" t="s">
        <v>107</v>
      </c>
      <c r="E31" s="70" t="s">
        <v>108</v>
      </c>
      <c r="F31" s="159" t="s">
        <v>30</v>
      </c>
      <c r="G31" s="71" t="s">
        <v>106</v>
      </c>
      <c r="H31" s="173">
        <v>1.7638888888888888E-2</v>
      </c>
      <c r="I31" s="173">
        <f t="shared" si="1"/>
        <v>4.5138888888889006E-4</v>
      </c>
      <c r="J31" s="47">
        <f t="shared" si="0"/>
        <v>33.070866141732282</v>
      </c>
      <c r="K31" s="28" t="s">
        <v>39</v>
      </c>
      <c r="L31" s="94"/>
    </row>
    <row r="32" spans="1:12" s="4" customFormat="1" ht="18" x14ac:dyDescent="0.25">
      <c r="A32" s="95">
        <v>10</v>
      </c>
      <c r="B32" s="28">
        <v>68</v>
      </c>
      <c r="C32" s="33">
        <v>10131547138</v>
      </c>
      <c r="D32" s="34" t="s">
        <v>109</v>
      </c>
      <c r="E32" s="70" t="s">
        <v>110</v>
      </c>
      <c r="F32" s="159" t="s">
        <v>39</v>
      </c>
      <c r="G32" s="71" t="s">
        <v>99</v>
      </c>
      <c r="H32" s="173">
        <v>1.7986111111111109E-2</v>
      </c>
      <c r="I32" s="173">
        <f t="shared" si="1"/>
        <v>7.9861111111111105E-4</v>
      </c>
      <c r="J32" s="47">
        <f t="shared" si="0"/>
        <v>32.432432432432435</v>
      </c>
      <c r="K32" s="28"/>
      <c r="L32" s="94"/>
    </row>
    <row r="33" spans="1:12" s="4" customFormat="1" ht="18" x14ac:dyDescent="0.25">
      <c r="A33" s="95" t="s">
        <v>111</v>
      </c>
      <c r="B33" s="28">
        <v>67</v>
      </c>
      <c r="C33" s="33">
        <v>10131638983</v>
      </c>
      <c r="D33" s="34" t="s">
        <v>112</v>
      </c>
      <c r="E33" s="70" t="s">
        <v>113</v>
      </c>
      <c r="F33" s="159" t="s">
        <v>39</v>
      </c>
      <c r="G33" s="71" t="s">
        <v>99</v>
      </c>
      <c r="H33" s="173">
        <v>1.8032407407407407E-2</v>
      </c>
      <c r="I33" s="173">
        <f t="shared" si="1"/>
        <v>8.449074074074088E-4</v>
      </c>
      <c r="J33" s="47">
        <f t="shared" si="0"/>
        <v>32.349165596919129</v>
      </c>
      <c r="K33" s="28"/>
      <c r="L33" s="94"/>
    </row>
    <row r="34" spans="1:12" s="4" customFormat="1" ht="18" x14ac:dyDescent="0.25">
      <c r="A34" s="95">
        <v>12</v>
      </c>
      <c r="B34" s="28">
        <v>8</v>
      </c>
      <c r="C34" s="33">
        <v>10130164280</v>
      </c>
      <c r="D34" s="34" t="s">
        <v>114</v>
      </c>
      <c r="E34" s="70" t="s">
        <v>115</v>
      </c>
      <c r="F34" s="159" t="s">
        <v>41</v>
      </c>
      <c r="G34" s="71" t="s">
        <v>75</v>
      </c>
      <c r="H34" s="173">
        <v>1.8067129629629631E-2</v>
      </c>
      <c r="I34" s="173">
        <f t="shared" si="1"/>
        <v>8.7962962962963298E-4</v>
      </c>
      <c r="J34" s="47">
        <f t="shared" si="0"/>
        <v>32.286995515695061</v>
      </c>
      <c r="K34" s="28"/>
      <c r="L34" s="94"/>
    </row>
    <row r="35" spans="1:12" s="4" customFormat="1" ht="18" x14ac:dyDescent="0.25">
      <c r="A35" s="95">
        <v>13</v>
      </c>
      <c r="B35" s="28">
        <v>23</v>
      </c>
      <c r="C35" s="33">
        <v>10139193162</v>
      </c>
      <c r="D35" s="34" t="s">
        <v>116</v>
      </c>
      <c r="E35" s="70" t="s">
        <v>117</v>
      </c>
      <c r="F35" s="159" t="s">
        <v>39</v>
      </c>
      <c r="G35" s="71" t="s">
        <v>118</v>
      </c>
      <c r="H35" s="173">
        <v>1.8078703703703704E-2</v>
      </c>
      <c r="I35" s="173">
        <f t="shared" si="1"/>
        <v>8.9120370370370655E-4</v>
      </c>
      <c r="J35" s="47">
        <f t="shared" si="0"/>
        <v>32.266325224071707</v>
      </c>
      <c r="K35" s="28"/>
      <c r="L35" s="94"/>
    </row>
    <row r="36" spans="1:12" s="4" customFormat="1" ht="18" x14ac:dyDescent="0.25">
      <c r="A36" s="95">
        <v>14</v>
      </c>
      <c r="B36" s="28">
        <v>37</v>
      </c>
      <c r="C36" s="33">
        <v>10130179943</v>
      </c>
      <c r="D36" s="34" t="s">
        <v>119</v>
      </c>
      <c r="E36" s="70" t="s">
        <v>120</v>
      </c>
      <c r="F36" s="159" t="s">
        <v>30</v>
      </c>
      <c r="G36" s="71" t="s">
        <v>93</v>
      </c>
      <c r="H36" s="173">
        <v>1.8101851851851852E-2</v>
      </c>
      <c r="I36" s="173">
        <f t="shared" si="1"/>
        <v>9.1435185185185369E-4</v>
      </c>
      <c r="J36" s="47">
        <f t="shared" si="0"/>
        <v>32.225063938618931</v>
      </c>
      <c r="K36" s="28"/>
      <c r="L36" s="94"/>
    </row>
    <row r="37" spans="1:12" s="4" customFormat="1" ht="18" x14ac:dyDescent="0.25">
      <c r="A37" s="95">
        <v>15</v>
      </c>
      <c r="B37" s="28">
        <v>24</v>
      </c>
      <c r="C37" s="33">
        <v>10140354738</v>
      </c>
      <c r="D37" s="34" t="s">
        <v>121</v>
      </c>
      <c r="E37" s="70" t="s">
        <v>122</v>
      </c>
      <c r="F37" s="159" t="s">
        <v>39</v>
      </c>
      <c r="G37" s="71" t="s">
        <v>118</v>
      </c>
      <c r="H37" s="173">
        <v>1.8124999999999999E-2</v>
      </c>
      <c r="I37" s="173">
        <f t="shared" si="1"/>
        <v>9.3750000000000083E-4</v>
      </c>
      <c r="J37" s="47">
        <f t="shared" si="0"/>
        <v>32.183908045977013</v>
      </c>
      <c r="K37" s="28"/>
      <c r="L37" s="94"/>
    </row>
    <row r="38" spans="1:12" s="4" customFormat="1" ht="18" x14ac:dyDescent="0.25">
      <c r="A38" s="95">
        <v>16</v>
      </c>
      <c r="B38" s="28">
        <v>7</v>
      </c>
      <c r="C38" s="33">
        <v>10130128817</v>
      </c>
      <c r="D38" s="34" t="s">
        <v>123</v>
      </c>
      <c r="E38" s="70" t="s">
        <v>124</v>
      </c>
      <c r="F38" s="159" t="s">
        <v>41</v>
      </c>
      <c r="G38" s="71" t="s">
        <v>75</v>
      </c>
      <c r="H38" s="173">
        <v>1.8171296296296297E-2</v>
      </c>
      <c r="I38" s="173">
        <f t="shared" si="1"/>
        <v>9.8379629629629858E-4</v>
      </c>
      <c r="J38" s="47">
        <f t="shared" si="0"/>
        <v>32.101910828025474</v>
      </c>
      <c r="K38" s="28"/>
      <c r="L38" s="94"/>
    </row>
    <row r="39" spans="1:12" s="4" customFormat="1" ht="18" x14ac:dyDescent="0.25">
      <c r="A39" s="95">
        <v>17</v>
      </c>
      <c r="B39" s="28">
        <v>61</v>
      </c>
      <c r="C39" s="33">
        <v>10128099392</v>
      </c>
      <c r="D39" s="34" t="s">
        <v>125</v>
      </c>
      <c r="E39" s="70" t="s">
        <v>126</v>
      </c>
      <c r="F39" s="159" t="s">
        <v>39</v>
      </c>
      <c r="G39" s="71" t="s">
        <v>99</v>
      </c>
      <c r="H39" s="173">
        <v>1.8229166666666668E-2</v>
      </c>
      <c r="I39" s="173">
        <f t="shared" si="1"/>
        <v>1.0416666666666699E-3</v>
      </c>
      <c r="J39" s="47">
        <f t="shared" si="0"/>
        <v>32</v>
      </c>
      <c r="K39" s="28"/>
      <c r="L39" s="94"/>
    </row>
    <row r="40" spans="1:12" s="4" customFormat="1" ht="18" x14ac:dyDescent="0.25">
      <c r="A40" s="95">
        <v>18</v>
      </c>
      <c r="B40" s="28">
        <v>88</v>
      </c>
      <c r="C40" s="33">
        <v>10144160168</v>
      </c>
      <c r="D40" s="34" t="s">
        <v>127</v>
      </c>
      <c r="E40" s="70" t="s">
        <v>128</v>
      </c>
      <c r="F40" s="159" t="s">
        <v>41</v>
      </c>
      <c r="G40" s="71" t="s">
        <v>129</v>
      </c>
      <c r="H40" s="173">
        <v>1.8356481481481481E-2</v>
      </c>
      <c r="I40" s="173">
        <f t="shared" si="1"/>
        <v>1.1689814814814826E-3</v>
      </c>
      <c r="J40" s="47">
        <f t="shared" si="0"/>
        <v>31.778058007566205</v>
      </c>
      <c r="K40" s="28"/>
      <c r="L40" s="94"/>
    </row>
    <row r="41" spans="1:12" s="4" customFormat="1" ht="18" x14ac:dyDescent="0.25">
      <c r="A41" s="95">
        <v>19</v>
      </c>
      <c r="B41" s="28">
        <v>81</v>
      </c>
      <c r="C41" s="33">
        <v>10104689858</v>
      </c>
      <c r="D41" s="34" t="s">
        <v>130</v>
      </c>
      <c r="E41" s="70" t="s">
        <v>131</v>
      </c>
      <c r="F41" s="159" t="s">
        <v>30</v>
      </c>
      <c r="G41" s="71" t="s">
        <v>99</v>
      </c>
      <c r="H41" s="173">
        <v>1.8379629629629628E-2</v>
      </c>
      <c r="I41" s="173">
        <f t="shared" si="1"/>
        <v>1.1921296296296298E-3</v>
      </c>
      <c r="J41" s="47">
        <f t="shared" si="0"/>
        <v>31.738035264483631</v>
      </c>
      <c r="K41" s="28"/>
      <c r="L41" s="94"/>
    </row>
    <row r="42" spans="1:12" s="4" customFormat="1" ht="18" x14ac:dyDescent="0.25">
      <c r="A42" s="95">
        <v>20</v>
      </c>
      <c r="B42" s="28">
        <v>44</v>
      </c>
      <c r="C42" s="33">
        <v>10116255086</v>
      </c>
      <c r="D42" s="34" t="s">
        <v>132</v>
      </c>
      <c r="E42" s="70" t="s">
        <v>133</v>
      </c>
      <c r="F42" s="159" t="s">
        <v>30</v>
      </c>
      <c r="G42" s="71" t="s">
        <v>134</v>
      </c>
      <c r="H42" s="173">
        <v>1.8518518518518521E-2</v>
      </c>
      <c r="I42" s="173">
        <f t="shared" si="1"/>
        <v>1.331018518518523E-3</v>
      </c>
      <c r="J42" s="47">
        <f t="shared" si="0"/>
        <v>31.499999999999993</v>
      </c>
      <c r="K42" s="28"/>
      <c r="L42" s="94"/>
    </row>
    <row r="43" spans="1:12" s="4" customFormat="1" ht="18" x14ac:dyDescent="0.25">
      <c r="A43" s="95">
        <v>21</v>
      </c>
      <c r="B43" s="28">
        <v>69</v>
      </c>
      <c r="C43" s="33">
        <v>10131547744</v>
      </c>
      <c r="D43" s="34" t="s">
        <v>135</v>
      </c>
      <c r="E43" s="70" t="s">
        <v>136</v>
      </c>
      <c r="F43" s="159" t="s">
        <v>39</v>
      </c>
      <c r="G43" s="71" t="s">
        <v>99</v>
      </c>
      <c r="H43" s="173">
        <v>1.8564814814814815E-2</v>
      </c>
      <c r="I43" s="173">
        <f t="shared" si="1"/>
        <v>1.3773148148148173E-3</v>
      </c>
      <c r="J43" s="47">
        <f t="shared" si="0"/>
        <v>31.421446384039896</v>
      </c>
      <c r="K43" s="28"/>
      <c r="L43" s="94"/>
    </row>
    <row r="44" spans="1:12" s="4" customFormat="1" ht="18" x14ac:dyDescent="0.25">
      <c r="A44" s="95">
        <v>22</v>
      </c>
      <c r="B44" s="28">
        <v>45</v>
      </c>
      <c r="C44" s="33">
        <v>10113788256</v>
      </c>
      <c r="D44" s="34" t="s">
        <v>137</v>
      </c>
      <c r="E44" s="70" t="s">
        <v>138</v>
      </c>
      <c r="F44" s="159" t="s">
        <v>30</v>
      </c>
      <c r="G44" s="71" t="s">
        <v>134</v>
      </c>
      <c r="H44" s="173">
        <v>1.8819444444444448E-2</v>
      </c>
      <c r="I44" s="173">
        <f t="shared" si="1"/>
        <v>1.6319444444444497E-3</v>
      </c>
      <c r="J44" s="47">
        <f t="shared" si="0"/>
        <v>30.996309963099623</v>
      </c>
      <c r="K44" s="28"/>
      <c r="L44" s="94"/>
    </row>
    <row r="45" spans="1:12" s="4" customFormat="1" ht="18" x14ac:dyDescent="0.25">
      <c r="A45" s="95">
        <v>23</v>
      </c>
      <c r="B45" s="28">
        <v>66</v>
      </c>
      <c r="C45" s="33">
        <v>10142598367</v>
      </c>
      <c r="D45" s="34" t="s">
        <v>139</v>
      </c>
      <c r="E45" s="70" t="s">
        <v>140</v>
      </c>
      <c r="F45" s="159" t="s">
        <v>41</v>
      </c>
      <c r="G45" s="71" t="s">
        <v>99</v>
      </c>
      <c r="H45" s="173">
        <v>1.9328703703703702E-2</v>
      </c>
      <c r="I45" s="173">
        <f t="shared" si="1"/>
        <v>2.1412037037037042E-3</v>
      </c>
      <c r="J45" s="47">
        <f t="shared" si="0"/>
        <v>30.179640718562876</v>
      </c>
      <c r="K45" s="28"/>
      <c r="L45" s="94"/>
    </row>
    <row r="46" spans="1:12" s="4" customFormat="1" ht="18" x14ac:dyDescent="0.25">
      <c r="A46" s="95">
        <v>24</v>
      </c>
      <c r="B46" s="28">
        <v>140</v>
      </c>
      <c r="C46" s="33">
        <v>10125245572</v>
      </c>
      <c r="D46" s="34" t="s">
        <v>141</v>
      </c>
      <c r="E46" s="70" t="s">
        <v>142</v>
      </c>
      <c r="F46" s="159" t="s">
        <v>41</v>
      </c>
      <c r="G46" s="71" t="s">
        <v>143</v>
      </c>
      <c r="H46" s="173">
        <v>1.951388888888889E-2</v>
      </c>
      <c r="I46" s="173">
        <f t="shared" si="1"/>
        <v>2.3263888888888917E-3</v>
      </c>
      <c r="J46" s="47">
        <f t="shared" si="0"/>
        <v>29.893238434163699</v>
      </c>
      <c r="K46" s="28"/>
      <c r="L46" s="94"/>
    </row>
    <row r="47" spans="1:12" s="4" customFormat="1" ht="18" x14ac:dyDescent="0.25">
      <c r="A47" s="95">
        <v>25</v>
      </c>
      <c r="B47" s="28">
        <v>90</v>
      </c>
      <c r="C47" s="33">
        <v>10128041701</v>
      </c>
      <c r="D47" s="34" t="s">
        <v>144</v>
      </c>
      <c r="E47" s="70" t="s">
        <v>145</v>
      </c>
      <c r="F47" s="159" t="s">
        <v>41</v>
      </c>
      <c r="G47" s="71" t="s">
        <v>129</v>
      </c>
      <c r="H47" s="173">
        <v>1.96875E-2</v>
      </c>
      <c r="I47" s="173">
        <f t="shared" si="1"/>
        <v>2.5000000000000022E-3</v>
      </c>
      <c r="J47" s="47">
        <f t="shared" si="0"/>
        <v>29.629629629629626</v>
      </c>
      <c r="K47" s="28"/>
      <c r="L47" s="94"/>
    </row>
    <row r="48" spans="1:12" s="4" customFormat="1" ht="18" x14ac:dyDescent="0.25">
      <c r="A48" s="95">
        <v>26</v>
      </c>
      <c r="B48" s="28">
        <v>89</v>
      </c>
      <c r="C48" s="33">
        <v>10120162873</v>
      </c>
      <c r="D48" s="34" t="s">
        <v>146</v>
      </c>
      <c r="E48" s="70" t="s">
        <v>147</v>
      </c>
      <c r="F48" s="159" t="s">
        <v>39</v>
      </c>
      <c r="G48" s="71" t="s">
        <v>129</v>
      </c>
      <c r="H48" s="173">
        <v>1.9837962962962963E-2</v>
      </c>
      <c r="I48" s="173">
        <f t="shared" si="1"/>
        <v>2.6504629629629656E-3</v>
      </c>
      <c r="J48" s="47">
        <f t="shared" si="0"/>
        <v>29.404900816802797</v>
      </c>
      <c r="K48" s="28"/>
      <c r="L48" s="94"/>
    </row>
    <row r="49" spans="1:14" s="4" customFormat="1" ht="18" x14ac:dyDescent="0.25">
      <c r="A49" s="95">
        <v>27</v>
      </c>
      <c r="B49" s="28">
        <v>28</v>
      </c>
      <c r="C49" s="33">
        <v>10126133023</v>
      </c>
      <c r="D49" s="34" t="s">
        <v>148</v>
      </c>
      <c r="E49" s="70" t="s">
        <v>149</v>
      </c>
      <c r="F49" s="159" t="s">
        <v>30</v>
      </c>
      <c r="G49" s="71" t="s">
        <v>90</v>
      </c>
      <c r="H49" s="173">
        <v>1.9861111111111111E-2</v>
      </c>
      <c r="I49" s="173">
        <f t="shared" si="1"/>
        <v>2.6736111111111127E-3</v>
      </c>
      <c r="J49" s="47">
        <f t="shared" si="0"/>
        <v>29.37062937062937</v>
      </c>
      <c r="K49" s="28"/>
      <c r="L49" s="94"/>
    </row>
    <row r="50" spans="1:14" s="4" customFormat="1" ht="18" x14ac:dyDescent="0.25">
      <c r="A50" s="95">
        <v>28</v>
      </c>
      <c r="B50" s="28">
        <v>65</v>
      </c>
      <c r="C50" s="33">
        <v>10128041596</v>
      </c>
      <c r="D50" s="34" t="s">
        <v>150</v>
      </c>
      <c r="E50" s="70" t="s">
        <v>151</v>
      </c>
      <c r="F50" s="159" t="s">
        <v>39</v>
      </c>
      <c r="G50" s="71" t="s">
        <v>99</v>
      </c>
      <c r="H50" s="173">
        <v>2.0104166666666666E-2</v>
      </c>
      <c r="I50" s="173">
        <f t="shared" si="1"/>
        <v>2.9166666666666681E-3</v>
      </c>
      <c r="J50" s="47">
        <f t="shared" si="0"/>
        <v>29.015544041450777</v>
      </c>
      <c r="K50" s="28"/>
      <c r="L50" s="94"/>
    </row>
    <row r="51" spans="1:14" s="4" customFormat="1" ht="18" x14ac:dyDescent="0.25">
      <c r="A51" s="95">
        <v>29</v>
      </c>
      <c r="B51" s="28">
        <v>136</v>
      </c>
      <c r="C51" s="33">
        <v>10138584976</v>
      </c>
      <c r="D51" s="34" t="s">
        <v>152</v>
      </c>
      <c r="E51" s="70" t="s">
        <v>153</v>
      </c>
      <c r="F51" s="159" t="s">
        <v>41</v>
      </c>
      <c r="G51" s="71" t="s">
        <v>143</v>
      </c>
      <c r="H51" s="173">
        <v>2.0393518518518519E-2</v>
      </c>
      <c r="I51" s="173">
        <f t="shared" si="1"/>
        <v>3.2060185185185212E-3</v>
      </c>
      <c r="J51" s="47">
        <f t="shared" si="0"/>
        <v>28.603859250851304</v>
      </c>
      <c r="K51" s="28"/>
      <c r="L51" s="94"/>
    </row>
    <row r="52" spans="1:14" s="4" customFormat="1" ht="18" x14ac:dyDescent="0.25">
      <c r="A52" s="95">
        <v>30</v>
      </c>
      <c r="B52" s="28">
        <v>137</v>
      </c>
      <c r="C52" s="33">
        <v>10125246077</v>
      </c>
      <c r="D52" s="34" t="s">
        <v>154</v>
      </c>
      <c r="E52" s="70" t="s">
        <v>155</v>
      </c>
      <c r="F52" s="159" t="s">
        <v>41</v>
      </c>
      <c r="G52" s="71" t="s">
        <v>143</v>
      </c>
      <c r="H52" s="173">
        <v>2.056712962962963E-2</v>
      </c>
      <c r="I52" s="173">
        <f t="shared" si="1"/>
        <v>3.3796296296296317E-3</v>
      </c>
      <c r="J52" s="47">
        <f t="shared" si="0"/>
        <v>28.362408553742263</v>
      </c>
      <c r="K52" s="28"/>
      <c r="L52" s="94"/>
    </row>
    <row r="53" spans="1:14" s="4" customFormat="1" ht="18" x14ac:dyDescent="0.25">
      <c r="A53" s="95">
        <v>31</v>
      </c>
      <c r="B53" s="28">
        <v>58</v>
      </c>
      <c r="C53" s="33">
        <v>10143688407</v>
      </c>
      <c r="D53" s="34" t="s">
        <v>156</v>
      </c>
      <c r="E53" s="70" t="s">
        <v>157</v>
      </c>
      <c r="F53" s="159" t="s">
        <v>41</v>
      </c>
      <c r="G53" s="71" t="s">
        <v>99</v>
      </c>
      <c r="H53" s="173">
        <v>2.0937499999999998E-2</v>
      </c>
      <c r="I53" s="173">
        <f t="shared" si="1"/>
        <v>3.7499999999999999E-3</v>
      </c>
      <c r="J53" s="47">
        <f t="shared" si="0"/>
        <v>27.86069651741294</v>
      </c>
      <c r="K53" s="28"/>
      <c r="L53" s="94"/>
    </row>
    <row r="54" spans="1:14" s="4" customFormat="1" ht="18.600000000000001" thickBot="1" x14ac:dyDescent="0.3">
      <c r="A54" s="160">
        <v>32</v>
      </c>
      <c r="B54" s="96">
        <v>54</v>
      </c>
      <c r="C54" s="97">
        <v>10123344567</v>
      </c>
      <c r="D54" s="98" t="s">
        <v>158</v>
      </c>
      <c r="E54" s="99" t="s">
        <v>159</v>
      </c>
      <c r="F54" s="161" t="s">
        <v>41</v>
      </c>
      <c r="G54" s="100" t="s">
        <v>99</v>
      </c>
      <c r="H54" s="176">
        <v>2.4814814814814817E-2</v>
      </c>
      <c r="I54" s="176">
        <f t="shared" si="1"/>
        <v>7.6273148148148194E-3</v>
      </c>
      <c r="J54" s="101">
        <f t="shared" si="0"/>
        <v>23.507462686567163</v>
      </c>
      <c r="K54" s="96"/>
      <c r="L54" s="102"/>
    </row>
    <row r="55" spans="1:14" ht="9" customHeight="1" thickTop="1" thickBot="1" x14ac:dyDescent="0.35">
      <c r="A55" s="73"/>
      <c r="B55" s="88"/>
      <c r="C55" s="88"/>
      <c r="D55" s="89"/>
      <c r="E55" s="90"/>
      <c r="F55" s="91"/>
      <c r="G55" s="90"/>
      <c r="H55" s="92"/>
      <c r="I55" s="92"/>
      <c r="J55" s="48"/>
      <c r="K55" s="92"/>
      <c r="L55" s="92"/>
      <c r="N55"/>
    </row>
    <row r="56" spans="1:14" ht="15" thickTop="1" x14ac:dyDescent="0.25">
      <c r="A56" s="206" t="s">
        <v>3</v>
      </c>
      <c r="B56" s="207"/>
      <c r="C56" s="207"/>
      <c r="D56" s="207"/>
      <c r="E56" s="207"/>
      <c r="F56" s="207"/>
      <c r="G56" s="207" t="s">
        <v>4</v>
      </c>
      <c r="H56" s="207"/>
      <c r="I56" s="207"/>
      <c r="J56" s="207"/>
      <c r="K56" s="207"/>
      <c r="L56" s="208"/>
      <c r="N56"/>
    </row>
    <row r="57" spans="1:14" x14ac:dyDescent="0.25">
      <c r="A57" s="74" t="s">
        <v>160</v>
      </c>
      <c r="B57" s="8"/>
      <c r="C57" s="78"/>
      <c r="D57" s="25"/>
      <c r="E57" s="51"/>
      <c r="F57" s="58"/>
      <c r="G57" s="37" t="s">
        <v>31</v>
      </c>
      <c r="H57" s="103">
        <v>9</v>
      </c>
      <c r="I57" s="51"/>
      <c r="J57" s="52"/>
      <c r="K57" s="49" t="s">
        <v>29</v>
      </c>
      <c r="L57" s="57">
        <f>COUNTIF(F23:F54,"ЗМС")</f>
        <v>0</v>
      </c>
      <c r="N57"/>
    </row>
    <row r="58" spans="1:14" x14ac:dyDescent="0.25">
      <c r="A58" s="74" t="s">
        <v>161</v>
      </c>
      <c r="B58" s="8"/>
      <c r="C58" s="79"/>
      <c r="D58" s="25"/>
      <c r="E58" s="59"/>
      <c r="F58" s="60"/>
      <c r="G58" s="38" t="s">
        <v>24</v>
      </c>
      <c r="H58" s="103">
        <f>H59+H64</f>
        <v>32</v>
      </c>
      <c r="I58" s="53"/>
      <c r="J58" s="54"/>
      <c r="K58" s="49" t="s">
        <v>18</v>
      </c>
      <c r="L58" s="57">
        <f>COUNTIF(F23:F54,"МСМК")</f>
        <v>0</v>
      </c>
      <c r="N58"/>
    </row>
    <row r="59" spans="1:14" x14ac:dyDescent="0.25">
      <c r="A59" s="74" t="s">
        <v>162</v>
      </c>
      <c r="B59" s="8"/>
      <c r="C59" s="40"/>
      <c r="D59" s="25"/>
      <c r="E59" s="59"/>
      <c r="F59" s="60"/>
      <c r="G59" s="38" t="s">
        <v>25</v>
      </c>
      <c r="H59" s="103">
        <f>H60+H61+H62+H63</f>
        <v>32</v>
      </c>
      <c r="I59" s="53"/>
      <c r="J59" s="54"/>
      <c r="K59" s="49" t="s">
        <v>21</v>
      </c>
      <c r="L59" s="57">
        <f>COUNTIF(F23:F54,"МС")</f>
        <v>0</v>
      </c>
      <c r="N59"/>
    </row>
    <row r="60" spans="1:14" x14ac:dyDescent="0.25">
      <c r="A60" s="74" t="s">
        <v>76</v>
      </c>
      <c r="B60" s="8"/>
      <c r="C60" s="40"/>
      <c r="D60" s="25"/>
      <c r="E60" s="59"/>
      <c r="F60" s="60"/>
      <c r="G60" s="38" t="s">
        <v>26</v>
      </c>
      <c r="H60" s="103">
        <f>COUNT(B23:B54)</f>
        <v>32</v>
      </c>
      <c r="I60" s="53"/>
      <c r="J60" s="54"/>
      <c r="K60" s="49" t="s">
        <v>30</v>
      </c>
      <c r="L60" s="57">
        <f>COUNTIF(F23:F54,"КМС")</f>
        <v>12</v>
      </c>
      <c r="N60"/>
    </row>
    <row r="61" spans="1:14" x14ac:dyDescent="0.25">
      <c r="A61" s="74"/>
      <c r="B61" s="8"/>
      <c r="C61" s="40"/>
      <c r="D61" s="25"/>
      <c r="E61" s="59"/>
      <c r="F61" s="60"/>
      <c r="G61" s="38" t="s">
        <v>40</v>
      </c>
      <c r="H61" s="103">
        <f>COUNTIF(A23:A54,"ЛИМ")</f>
        <v>0</v>
      </c>
      <c r="I61" s="53"/>
      <c r="J61" s="54"/>
      <c r="K61" s="49" t="s">
        <v>39</v>
      </c>
      <c r="L61" s="57">
        <f>COUNTIF(F23:F54,"1 СР")</f>
        <v>9</v>
      </c>
      <c r="N61"/>
    </row>
    <row r="62" spans="1:14" x14ac:dyDescent="0.25">
      <c r="A62" s="74"/>
      <c r="B62" s="8"/>
      <c r="C62" s="8"/>
      <c r="D62" s="25"/>
      <c r="E62" s="59"/>
      <c r="F62" s="60"/>
      <c r="G62" s="38" t="s">
        <v>27</v>
      </c>
      <c r="H62" s="103">
        <f>COUNTIF(A23:A54,"НФ")</f>
        <v>0</v>
      </c>
      <c r="I62" s="53"/>
      <c r="J62" s="54"/>
      <c r="K62" s="49" t="s">
        <v>41</v>
      </c>
      <c r="L62" s="57">
        <f>COUNTIF(F23:F54,"2 СР")</f>
        <v>11</v>
      </c>
      <c r="N62"/>
    </row>
    <row r="63" spans="1:14" x14ac:dyDescent="0.25">
      <c r="A63" s="74"/>
      <c r="B63" s="8"/>
      <c r="C63" s="8"/>
      <c r="D63" s="25"/>
      <c r="E63" s="59"/>
      <c r="F63" s="60"/>
      <c r="G63" s="38" t="s">
        <v>32</v>
      </c>
      <c r="H63" s="103">
        <f>COUNTIF(A23:A54,"ДСКВ")</f>
        <v>0</v>
      </c>
      <c r="I63" s="53"/>
      <c r="J63" s="54"/>
      <c r="K63" s="49" t="s">
        <v>43</v>
      </c>
      <c r="L63" s="57">
        <f>COUNTIF(F23:F54,"3 СР")</f>
        <v>0</v>
      </c>
      <c r="N63"/>
    </row>
    <row r="64" spans="1:14" x14ac:dyDescent="0.25">
      <c r="A64" s="74"/>
      <c r="B64" s="8"/>
      <c r="C64" s="8"/>
      <c r="D64" s="25"/>
      <c r="E64" s="61"/>
      <c r="F64" s="62"/>
      <c r="G64" s="38" t="s">
        <v>28</v>
      </c>
      <c r="H64" s="103">
        <f>COUNTIF(A23:A54,"НС")</f>
        <v>0</v>
      </c>
      <c r="I64" s="55"/>
      <c r="J64" s="56"/>
      <c r="K64" s="49"/>
      <c r="L64" s="39"/>
    </row>
    <row r="65" spans="1:12" ht="9.75" customHeight="1" x14ac:dyDescent="0.25">
      <c r="A65" s="59"/>
      <c r="L65" s="15"/>
    </row>
    <row r="66" spans="1:12" ht="15.6" x14ac:dyDescent="0.25">
      <c r="A66" s="209" t="s">
        <v>77</v>
      </c>
      <c r="B66" s="210"/>
      <c r="C66" s="210"/>
      <c r="D66" s="210"/>
      <c r="E66" s="210" t="s">
        <v>9</v>
      </c>
      <c r="F66" s="210"/>
      <c r="G66" s="210"/>
      <c r="H66" s="210"/>
      <c r="I66" s="210" t="s">
        <v>2</v>
      </c>
      <c r="J66" s="210"/>
      <c r="K66" s="210"/>
      <c r="L66" s="211"/>
    </row>
    <row r="67" spans="1:12" x14ac:dyDescent="0.25">
      <c r="A67" s="197"/>
      <c r="B67" s="198"/>
      <c r="C67" s="198"/>
      <c r="D67" s="198"/>
      <c r="E67" s="198"/>
      <c r="F67" s="212"/>
      <c r="G67" s="212"/>
      <c r="H67" s="212"/>
      <c r="I67" s="212"/>
      <c r="J67" s="212"/>
      <c r="K67" s="212"/>
      <c r="L67" s="213"/>
    </row>
    <row r="68" spans="1:12" x14ac:dyDescent="0.25">
      <c r="A68" s="75"/>
      <c r="D68" s="12"/>
      <c r="E68" s="12"/>
      <c r="F68" s="12"/>
      <c r="G68" s="12"/>
      <c r="H68" s="12"/>
      <c r="I68" s="12"/>
      <c r="J68" s="12"/>
      <c r="K68" s="12"/>
      <c r="L68" s="63"/>
    </row>
    <row r="69" spans="1:12" x14ac:dyDescent="0.25">
      <c r="A69" s="197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9"/>
    </row>
    <row r="70" spans="1:12" x14ac:dyDescent="0.25">
      <c r="A70" s="197"/>
      <c r="B70" s="198"/>
      <c r="C70" s="198"/>
      <c r="D70" s="198"/>
      <c r="E70" s="198"/>
      <c r="F70" s="214"/>
      <c r="G70" s="214"/>
      <c r="H70" s="214"/>
      <c r="I70" s="214"/>
      <c r="J70" s="214"/>
      <c r="K70" s="214"/>
      <c r="L70" s="215"/>
    </row>
    <row r="71" spans="1:12" ht="16.2" thickBot="1" x14ac:dyDescent="0.3">
      <c r="A71" s="216" t="str">
        <f>G19</f>
        <v>Кавтасьева Е.Г. (1к. Самарская область)</v>
      </c>
      <c r="B71" s="217"/>
      <c r="C71" s="217"/>
      <c r="D71" s="217"/>
      <c r="E71" s="217" t="str">
        <f>G17</f>
        <v>Кондрашова А.Э. (1к. Самарская область)</v>
      </c>
      <c r="F71" s="217"/>
      <c r="G71" s="217"/>
      <c r="H71" s="217"/>
      <c r="I71" s="217" t="str">
        <f>G18</f>
        <v>Передельская С.А. (1к. Самарская область)</v>
      </c>
      <c r="J71" s="217"/>
      <c r="K71" s="217"/>
      <c r="L71" s="218"/>
    </row>
    <row r="72" spans="1:12" ht="14.4" thickTop="1" x14ac:dyDescent="0.25">
      <c r="A72" s="59"/>
    </row>
    <row r="73" spans="1:12" x14ac:dyDescent="0.25">
      <c r="A73" s="59"/>
    </row>
    <row r="74" spans="1:12" x14ac:dyDescent="0.25">
      <c r="A74" s="59"/>
    </row>
    <row r="75" spans="1:12" x14ac:dyDescent="0.25">
      <c r="A75" s="59"/>
    </row>
    <row r="76" spans="1:12" x14ac:dyDescent="0.25">
      <c r="A76" s="59"/>
    </row>
    <row r="77" spans="1:12" x14ac:dyDescent="0.25">
      <c r="A77" s="59"/>
    </row>
    <row r="78" spans="1:12" x14ac:dyDescent="0.25">
      <c r="A78" s="59"/>
    </row>
    <row r="79" spans="1:12" x14ac:dyDescent="0.25">
      <c r="A79" s="59"/>
    </row>
    <row r="80" spans="1:12" x14ac:dyDescent="0.25">
      <c r="A80" s="59"/>
    </row>
    <row r="81" spans="1:7" x14ac:dyDescent="0.25">
      <c r="A81" s="59"/>
    </row>
    <row r="82" spans="1:7" x14ac:dyDescent="0.25">
      <c r="A82" s="59"/>
    </row>
    <row r="83" spans="1:7" x14ac:dyDescent="0.25">
      <c r="A83" s="59"/>
    </row>
    <row r="84" spans="1:7" x14ac:dyDescent="0.25">
      <c r="A84" s="59"/>
    </row>
    <row r="85" spans="1:7" x14ac:dyDescent="0.25">
      <c r="A85" s="59"/>
    </row>
    <row r="86" spans="1:7" x14ac:dyDescent="0.25">
      <c r="A86" s="59"/>
    </row>
    <row r="87" spans="1:7" x14ac:dyDescent="0.25">
      <c r="A87" s="59"/>
    </row>
    <row r="88" spans="1:7" x14ac:dyDescent="0.25">
      <c r="A88" s="59"/>
    </row>
    <row r="89" spans="1:7" x14ac:dyDescent="0.25">
      <c r="A89" s="59"/>
    </row>
    <row r="90" spans="1:7" x14ac:dyDescent="0.25">
      <c r="A90" s="59"/>
    </row>
    <row r="91" spans="1:7" x14ac:dyDescent="0.25">
      <c r="A91" s="59"/>
    </row>
    <row r="92" spans="1:7" x14ac:dyDescent="0.25">
      <c r="A92" s="59"/>
    </row>
    <row r="93" spans="1:7" x14ac:dyDescent="0.25">
      <c r="A93" s="59"/>
    </row>
    <row r="94" spans="1:7" x14ac:dyDescent="0.25">
      <c r="A94" s="59"/>
    </row>
    <row r="95" spans="1:7" x14ac:dyDescent="0.25">
      <c r="A95" s="59"/>
      <c r="G95"/>
    </row>
    <row r="96" spans="1:7" x14ac:dyDescent="0.25">
      <c r="A96" s="59"/>
      <c r="G96"/>
    </row>
    <row r="97" spans="1:7" x14ac:dyDescent="0.25">
      <c r="A97" s="59"/>
      <c r="G97"/>
    </row>
    <row r="98" spans="1:7" x14ac:dyDescent="0.25">
      <c r="A98" s="59"/>
      <c r="G98"/>
    </row>
    <row r="99" spans="1:7" x14ac:dyDescent="0.25">
      <c r="A99" s="59"/>
      <c r="G99"/>
    </row>
    <row r="100" spans="1:7" x14ac:dyDescent="0.25">
      <c r="A100" s="59"/>
      <c r="G100"/>
    </row>
    <row r="101" spans="1:7" x14ac:dyDescent="0.25">
      <c r="A101" s="59"/>
      <c r="G101"/>
    </row>
    <row r="102" spans="1:7" x14ac:dyDescent="0.25">
      <c r="A102" s="59"/>
      <c r="G102"/>
    </row>
    <row r="103" spans="1:7" x14ac:dyDescent="0.25">
      <c r="A103" s="59"/>
      <c r="G103"/>
    </row>
    <row r="104" spans="1:7" x14ac:dyDescent="0.25">
      <c r="A104" s="59"/>
      <c r="G104"/>
    </row>
    <row r="105" spans="1:7" x14ac:dyDescent="0.25">
      <c r="A105" s="59"/>
      <c r="G105"/>
    </row>
    <row r="106" spans="1:7" x14ac:dyDescent="0.25">
      <c r="A106" s="59"/>
      <c r="G106"/>
    </row>
    <row r="107" spans="1:7" x14ac:dyDescent="0.25">
      <c r="A107" s="59"/>
      <c r="G107"/>
    </row>
    <row r="108" spans="1:7" x14ac:dyDescent="0.25">
      <c r="A108" s="59"/>
      <c r="G108"/>
    </row>
    <row r="109" spans="1:7" x14ac:dyDescent="0.25">
      <c r="A109" s="59"/>
      <c r="G109"/>
    </row>
    <row r="110" spans="1:7" x14ac:dyDescent="0.25">
      <c r="A110" s="59"/>
      <c r="G110"/>
    </row>
    <row r="111" spans="1:7" x14ac:dyDescent="0.25">
      <c r="A111" s="59"/>
      <c r="G111"/>
    </row>
    <row r="112" spans="1:7" x14ac:dyDescent="0.25">
      <c r="A112" s="59"/>
      <c r="G112"/>
    </row>
    <row r="113" spans="1:7" x14ac:dyDescent="0.25">
      <c r="A113" s="59"/>
      <c r="G113"/>
    </row>
    <row r="114" spans="1:7" x14ac:dyDescent="0.25">
      <c r="A114" s="59"/>
      <c r="G114"/>
    </row>
    <row r="115" spans="1:7" x14ac:dyDescent="0.25">
      <c r="A115" s="59"/>
      <c r="G115"/>
    </row>
    <row r="116" spans="1:7" x14ac:dyDescent="0.25">
      <c r="A116" s="59"/>
      <c r="G116"/>
    </row>
    <row r="117" spans="1:7" x14ac:dyDescent="0.25">
      <c r="A117" s="59"/>
      <c r="G117"/>
    </row>
    <row r="118" spans="1:7" x14ac:dyDescent="0.25">
      <c r="A118" s="59"/>
      <c r="G118"/>
    </row>
    <row r="119" spans="1:7" x14ac:dyDescent="0.25">
      <c r="A119" s="59"/>
      <c r="G119"/>
    </row>
    <row r="120" spans="1:7" x14ac:dyDescent="0.25">
      <c r="A120" s="59"/>
      <c r="G120"/>
    </row>
    <row r="121" spans="1:7" x14ac:dyDescent="0.25">
      <c r="A121" s="59"/>
      <c r="G121"/>
    </row>
    <row r="122" spans="1:7" x14ac:dyDescent="0.25">
      <c r="G122"/>
    </row>
    <row r="123" spans="1:7" x14ac:dyDescent="0.25">
      <c r="G123"/>
    </row>
    <row r="124" spans="1:7" x14ac:dyDescent="0.25">
      <c r="G124"/>
    </row>
    <row r="125" spans="1:7" x14ac:dyDescent="0.25">
      <c r="G125"/>
    </row>
    <row r="126" spans="1:7" x14ac:dyDescent="0.25">
      <c r="G126"/>
    </row>
    <row r="127" spans="1:7" x14ac:dyDescent="0.25">
      <c r="G127"/>
    </row>
    <row r="128" spans="1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  <row r="132" spans="7:7" x14ac:dyDescent="0.25">
      <c r="G132"/>
    </row>
    <row r="133" spans="7:7" x14ac:dyDescent="0.25">
      <c r="G133"/>
    </row>
    <row r="134" spans="7:7" x14ac:dyDescent="0.25">
      <c r="G134"/>
    </row>
    <row r="135" spans="7:7" x14ac:dyDescent="0.25">
      <c r="G135"/>
    </row>
    <row r="136" spans="7:7" x14ac:dyDescent="0.25">
      <c r="G136"/>
    </row>
    <row r="137" spans="7:7" x14ac:dyDescent="0.25">
      <c r="G137"/>
    </row>
  </sheetData>
  <mergeCells count="39">
    <mergeCell ref="A70:E70"/>
    <mergeCell ref="F70:L70"/>
    <mergeCell ref="A71:D71"/>
    <mergeCell ref="E71:H71"/>
    <mergeCell ref="I71:L71"/>
    <mergeCell ref="A69:E69"/>
    <mergeCell ref="F69:L69"/>
    <mergeCell ref="H21:H22"/>
    <mergeCell ref="I21:I22"/>
    <mergeCell ref="J21:J22"/>
    <mergeCell ref="K21:K22"/>
    <mergeCell ref="L21:L22"/>
    <mergeCell ref="A56:F56"/>
    <mergeCell ref="G56:L56"/>
    <mergeCell ref="A66:D66"/>
    <mergeCell ref="E66:H66"/>
    <mergeCell ref="I66:L66"/>
    <mergeCell ref="A67:E67"/>
    <mergeCell ref="F67:L67"/>
    <mergeCell ref="A15:G15"/>
    <mergeCell ref="A21:A22"/>
    <mergeCell ref="B21:B22"/>
    <mergeCell ref="C21:C22"/>
    <mergeCell ref="D21:D22"/>
    <mergeCell ref="E21:E22"/>
    <mergeCell ref="F21:F22"/>
    <mergeCell ref="G21:G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phoneticPr fontId="24" type="noConversion"/>
  <conditionalFormatting sqref="B1 B6:B7 B9:B11 B13:B1048576">
    <cfRule type="duplicateValues" dxfId="23" priority="5"/>
  </conditionalFormatting>
  <conditionalFormatting sqref="B1:B1048576">
    <cfRule type="duplicateValues" dxfId="22" priority="1"/>
  </conditionalFormatting>
  <conditionalFormatting sqref="B2">
    <cfRule type="duplicateValues" dxfId="21" priority="4"/>
  </conditionalFormatting>
  <conditionalFormatting sqref="B3">
    <cfRule type="duplicateValues" dxfId="20" priority="3"/>
  </conditionalFormatting>
  <conditionalFormatting sqref="B4">
    <cfRule type="duplicateValues" dxfId="19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AEA4-8F63-4276-9BAA-6E4C9F8FB535}">
  <sheetPr>
    <tabColor theme="3" tint="-0.249977111117893"/>
    <pageSetUpPr fitToPage="1"/>
  </sheetPr>
  <dimension ref="A1:Q211"/>
  <sheetViews>
    <sheetView view="pageBreakPreview" topLeftCell="A96" zoomScale="89" zoomScaleNormal="100" zoomScaleSheetLayoutView="89" workbookViewId="0">
      <selection activeCell="B110" sqref="B110"/>
    </sheetView>
  </sheetViews>
  <sheetFormatPr defaultColWidth="9.109375" defaultRowHeight="13.8" x14ac:dyDescent="0.25"/>
  <cols>
    <col min="1" max="1" width="7" style="1" customWidth="1"/>
    <col min="2" max="2" width="7" style="165" customWidth="1"/>
    <col min="3" max="3" width="16.6640625" style="165" customWidth="1"/>
    <col min="4" max="4" width="27.21875" style="1" customWidth="1"/>
    <col min="5" max="5" width="14.6640625" style="1" customWidth="1"/>
    <col min="6" max="6" width="9.6640625" style="1" customWidth="1"/>
    <col min="7" max="7" width="29.44140625" style="1" customWidth="1"/>
    <col min="8" max="8" width="13.109375" style="1" customWidth="1"/>
    <col min="9" max="9" width="14" style="1" customWidth="1"/>
    <col min="10" max="10" width="13.5546875" style="50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2.8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7" ht="22.8" customHeight="1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7" ht="22.8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7" ht="22.8" customHeight="1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7" ht="9.6" customHeight="1" x14ac:dyDescent="0.3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O5" s="24"/>
    </row>
    <row r="6" spans="1:17" s="2" customFormat="1" ht="28.8" x14ac:dyDescent="0.3">
      <c r="A6" s="181" t="s">
        <v>51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Q6" s="24"/>
    </row>
    <row r="7" spans="1:17" s="2" customFormat="1" ht="18" customHeight="1" x14ac:dyDescent="0.25">
      <c r="A7" s="182" t="s">
        <v>14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7" s="2" customFormat="1" ht="23.4" customHeight="1" thickBot="1" x14ac:dyDescent="0.3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7" ht="19.5" customHeight="1" thickTop="1" x14ac:dyDescent="0.25">
      <c r="A9" s="184" t="s">
        <v>19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6"/>
    </row>
    <row r="10" spans="1:17" ht="18" customHeight="1" x14ac:dyDescent="0.25">
      <c r="A10" s="187" t="s">
        <v>164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9"/>
    </row>
    <row r="11" spans="1:17" ht="19.5" customHeight="1" x14ac:dyDescent="0.25">
      <c r="A11" s="187" t="s">
        <v>52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7" ht="5.25" customHeight="1" x14ac:dyDescent="0.25">
      <c r="A12" s="177" t="s">
        <v>42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9"/>
    </row>
    <row r="13" spans="1:17" ht="15.6" x14ac:dyDescent="0.3">
      <c r="A13" s="41" t="s">
        <v>84</v>
      </c>
      <c r="B13" s="21"/>
      <c r="C13" s="21"/>
      <c r="D13" s="64"/>
      <c r="E13" s="5"/>
      <c r="F13" s="5"/>
      <c r="G13" s="32" t="s">
        <v>82</v>
      </c>
      <c r="H13" s="72"/>
      <c r="I13" s="5"/>
      <c r="J13" s="42"/>
      <c r="K13" s="29"/>
      <c r="L13" s="30" t="s">
        <v>380</v>
      </c>
    </row>
    <row r="14" spans="1:17" ht="15.6" x14ac:dyDescent="0.3">
      <c r="A14" s="16" t="s">
        <v>80</v>
      </c>
      <c r="B14" s="11"/>
      <c r="C14" s="11"/>
      <c r="D14" s="69"/>
      <c r="E14" s="6"/>
      <c r="F14" s="6"/>
      <c r="G14" s="110" t="s">
        <v>83</v>
      </c>
      <c r="H14" s="6"/>
      <c r="I14" s="6"/>
      <c r="J14" s="43"/>
      <c r="K14" s="31"/>
      <c r="L14" s="68" t="s">
        <v>81</v>
      </c>
    </row>
    <row r="15" spans="1:17" ht="14.4" x14ac:dyDescent="0.25">
      <c r="A15" s="190" t="s">
        <v>8</v>
      </c>
      <c r="B15" s="191"/>
      <c r="C15" s="191"/>
      <c r="D15" s="191"/>
      <c r="E15" s="191"/>
      <c r="F15" s="191"/>
      <c r="G15" s="192"/>
      <c r="H15" s="19" t="s">
        <v>0</v>
      </c>
      <c r="I15" s="18"/>
      <c r="J15" s="44"/>
      <c r="K15" s="18"/>
      <c r="L15" s="20"/>
    </row>
    <row r="16" spans="1:17" ht="14.4" x14ac:dyDescent="0.25">
      <c r="A16" s="17" t="s">
        <v>15</v>
      </c>
      <c r="B16" s="13"/>
      <c r="C16" s="13"/>
      <c r="D16" s="10"/>
      <c r="E16" s="7"/>
      <c r="F16" s="10"/>
      <c r="G16" s="9" t="s">
        <v>42</v>
      </c>
      <c r="H16" s="36" t="s">
        <v>369</v>
      </c>
      <c r="I16" s="7"/>
      <c r="J16" s="45"/>
      <c r="K16" s="7"/>
      <c r="L16" s="77"/>
    </row>
    <row r="17" spans="1:12" ht="14.4" x14ac:dyDescent="0.25">
      <c r="A17" s="17" t="s">
        <v>16</v>
      </c>
      <c r="B17" s="13"/>
      <c r="C17" s="13"/>
      <c r="D17" s="9"/>
      <c r="E17" s="7"/>
      <c r="F17" s="10"/>
      <c r="G17" s="9" t="s">
        <v>377</v>
      </c>
      <c r="H17" s="36" t="s">
        <v>37</v>
      </c>
      <c r="I17" s="7"/>
      <c r="J17" s="45"/>
      <c r="K17" s="7"/>
      <c r="L17" s="35"/>
    </row>
    <row r="18" spans="1:12" ht="14.4" x14ac:dyDescent="0.25">
      <c r="A18" s="17" t="s">
        <v>17</v>
      </c>
      <c r="B18" s="13"/>
      <c r="C18" s="13"/>
      <c r="D18" s="9"/>
      <c r="E18" s="7"/>
      <c r="F18" s="10"/>
      <c r="G18" s="9" t="s">
        <v>379</v>
      </c>
      <c r="H18" s="36" t="s">
        <v>38</v>
      </c>
      <c r="I18" s="7"/>
      <c r="J18" s="45"/>
      <c r="K18" s="7"/>
      <c r="L18" s="35"/>
    </row>
    <row r="19" spans="1:12" ht="16.2" thickBot="1" x14ac:dyDescent="0.3">
      <c r="A19" s="17" t="s">
        <v>13</v>
      </c>
      <c r="B19" s="14"/>
      <c r="C19" s="14"/>
      <c r="D19" s="76"/>
      <c r="E19" s="8"/>
      <c r="F19" s="8"/>
      <c r="G19" s="9" t="s">
        <v>378</v>
      </c>
      <c r="H19" s="36" t="s">
        <v>36</v>
      </c>
      <c r="I19" s="7"/>
      <c r="J19" s="45"/>
      <c r="K19" s="80">
        <v>14</v>
      </c>
      <c r="L19" s="87" t="s">
        <v>85</v>
      </c>
    </row>
    <row r="20" spans="1:12" ht="9.75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6"/>
      <c r="K20" s="22"/>
      <c r="L20" s="27"/>
    </row>
    <row r="21" spans="1:12" s="3" customFormat="1" ht="21" customHeight="1" thickTop="1" x14ac:dyDescent="0.25">
      <c r="A21" s="193" t="s">
        <v>5</v>
      </c>
      <c r="B21" s="195" t="s">
        <v>10</v>
      </c>
      <c r="C21" s="195" t="s">
        <v>35</v>
      </c>
      <c r="D21" s="195" t="s">
        <v>1</v>
      </c>
      <c r="E21" s="195" t="s">
        <v>34</v>
      </c>
      <c r="F21" s="195" t="s">
        <v>7</v>
      </c>
      <c r="G21" s="195" t="s">
        <v>11</v>
      </c>
      <c r="H21" s="195" t="s">
        <v>6</v>
      </c>
      <c r="I21" s="195" t="s">
        <v>23</v>
      </c>
      <c r="J21" s="200" t="s">
        <v>20</v>
      </c>
      <c r="K21" s="202" t="s">
        <v>22</v>
      </c>
      <c r="L21" s="204" t="s">
        <v>12</v>
      </c>
    </row>
    <row r="22" spans="1:12" s="3" customFormat="1" ht="13.5" customHeight="1" x14ac:dyDescent="0.25">
      <c r="A22" s="194"/>
      <c r="B22" s="196"/>
      <c r="C22" s="196"/>
      <c r="D22" s="196"/>
      <c r="E22" s="196"/>
      <c r="F22" s="196"/>
      <c r="G22" s="196"/>
      <c r="H22" s="196"/>
      <c r="I22" s="196"/>
      <c r="J22" s="201"/>
      <c r="K22" s="203"/>
      <c r="L22" s="205"/>
    </row>
    <row r="23" spans="1:12" s="4" customFormat="1" ht="18" x14ac:dyDescent="0.25">
      <c r="A23" s="93">
        <v>1</v>
      </c>
      <c r="B23" s="33">
        <v>100</v>
      </c>
      <c r="C23" s="33">
        <v>10120261186</v>
      </c>
      <c r="D23" s="34" t="s">
        <v>165</v>
      </c>
      <c r="E23" s="70">
        <v>39274</v>
      </c>
      <c r="F23" s="159" t="s">
        <v>30</v>
      </c>
      <c r="G23" s="71" t="s">
        <v>166</v>
      </c>
      <c r="H23" s="173">
        <v>1.4074074074074074E-2</v>
      </c>
      <c r="I23" s="173" t="s">
        <v>42</v>
      </c>
      <c r="J23" s="47">
        <f>$K$19/((H23*24))</f>
        <v>41.44736842105263</v>
      </c>
      <c r="K23" s="28" t="s">
        <v>30</v>
      </c>
      <c r="L23" s="94"/>
    </row>
    <row r="24" spans="1:12" s="4" customFormat="1" ht="18" x14ac:dyDescent="0.25">
      <c r="A24" s="95">
        <v>2</v>
      </c>
      <c r="B24" s="33">
        <v>102</v>
      </c>
      <c r="C24" s="33">
        <v>10125311856</v>
      </c>
      <c r="D24" s="34" t="s">
        <v>167</v>
      </c>
      <c r="E24" s="70" t="s">
        <v>168</v>
      </c>
      <c r="F24" s="159" t="s">
        <v>30</v>
      </c>
      <c r="G24" s="71" t="s">
        <v>166</v>
      </c>
      <c r="H24" s="173">
        <v>1.4155092592592592E-2</v>
      </c>
      <c r="I24" s="173">
        <f>H24-$H$23</f>
        <v>8.1018518518518462E-5</v>
      </c>
      <c r="J24" s="47">
        <f t="shared" ref="J24:J49" si="0">$K$19/((H24*24))</f>
        <v>41.210139002452983</v>
      </c>
      <c r="K24" s="28" t="s">
        <v>30</v>
      </c>
      <c r="L24" s="94"/>
    </row>
    <row r="25" spans="1:12" s="4" customFormat="1" ht="18" x14ac:dyDescent="0.25">
      <c r="A25" s="93">
        <v>3</v>
      </c>
      <c r="B25" s="28">
        <v>99</v>
      </c>
      <c r="C25" s="33">
        <v>10125311957</v>
      </c>
      <c r="D25" s="34" t="s">
        <v>169</v>
      </c>
      <c r="E25" s="70" t="s">
        <v>168</v>
      </c>
      <c r="F25" s="159" t="s">
        <v>30</v>
      </c>
      <c r="G25" s="71" t="s">
        <v>166</v>
      </c>
      <c r="H25" s="173">
        <v>1.4212962962962962E-2</v>
      </c>
      <c r="I25" s="173">
        <f t="shared" ref="I25:I49" si="1">H25-$H$23</f>
        <v>1.3888888888888805E-4</v>
      </c>
      <c r="J25" s="47">
        <f t="shared" si="0"/>
        <v>41.042345276872965</v>
      </c>
      <c r="K25" s="28" t="s">
        <v>30</v>
      </c>
      <c r="L25" s="94"/>
    </row>
    <row r="26" spans="1:12" s="4" customFormat="1" ht="18" x14ac:dyDescent="0.25">
      <c r="A26" s="95">
        <v>4</v>
      </c>
      <c r="B26" s="28">
        <v>80</v>
      </c>
      <c r="C26" s="33">
        <v>10125967012</v>
      </c>
      <c r="D26" s="34" t="s">
        <v>170</v>
      </c>
      <c r="E26" s="70" t="s">
        <v>171</v>
      </c>
      <c r="F26" s="159" t="s">
        <v>30</v>
      </c>
      <c r="G26" s="71" t="s">
        <v>99</v>
      </c>
      <c r="H26" s="173">
        <v>1.4444444444444446E-2</v>
      </c>
      <c r="I26" s="173">
        <f t="shared" si="1"/>
        <v>3.703703703703716E-4</v>
      </c>
      <c r="J26" s="47">
        <f t="shared" si="0"/>
        <v>40.38461538461538</v>
      </c>
      <c r="K26" s="28" t="s">
        <v>30</v>
      </c>
      <c r="L26" s="94"/>
    </row>
    <row r="27" spans="1:12" s="4" customFormat="1" ht="18" x14ac:dyDescent="0.25">
      <c r="A27" s="95">
        <v>5</v>
      </c>
      <c r="B27" s="28">
        <v>3</v>
      </c>
      <c r="C27" s="33">
        <v>10104125642</v>
      </c>
      <c r="D27" s="34" t="s">
        <v>172</v>
      </c>
      <c r="E27" s="70" t="s">
        <v>173</v>
      </c>
      <c r="F27" s="159" t="s">
        <v>30</v>
      </c>
      <c r="G27" s="71" t="s">
        <v>75</v>
      </c>
      <c r="H27" s="173">
        <v>1.4467592592592593E-2</v>
      </c>
      <c r="I27" s="173">
        <f t="shared" si="1"/>
        <v>3.9351851851851874E-4</v>
      </c>
      <c r="J27" s="47">
        <f t="shared" si="0"/>
        <v>40.32</v>
      </c>
      <c r="K27" s="28" t="s">
        <v>30</v>
      </c>
      <c r="L27" s="94"/>
    </row>
    <row r="28" spans="1:12" s="4" customFormat="1" ht="18" x14ac:dyDescent="0.25">
      <c r="A28" s="95">
        <v>6</v>
      </c>
      <c r="B28" s="28">
        <v>103</v>
      </c>
      <c r="C28" s="33">
        <v>10125311654</v>
      </c>
      <c r="D28" s="34" t="s">
        <v>174</v>
      </c>
      <c r="E28" s="70" t="s">
        <v>175</v>
      </c>
      <c r="F28" s="159" t="s">
        <v>30</v>
      </c>
      <c r="G28" s="71" t="s">
        <v>166</v>
      </c>
      <c r="H28" s="173">
        <v>1.4479166666666668E-2</v>
      </c>
      <c r="I28" s="173">
        <f t="shared" si="1"/>
        <v>4.0509259259259404E-4</v>
      </c>
      <c r="J28" s="47">
        <f t="shared" si="0"/>
        <v>40.28776978417266</v>
      </c>
      <c r="K28" s="28" t="s">
        <v>30</v>
      </c>
      <c r="L28" s="94"/>
    </row>
    <row r="29" spans="1:12" s="4" customFormat="1" ht="18" x14ac:dyDescent="0.25">
      <c r="A29" s="95">
        <v>7</v>
      </c>
      <c r="B29" s="28">
        <v>96</v>
      </c>
      <c r="C29" s="33">
        <v>10111627378</v>
      </c>
      <c r="D29" s="34" t="s">
        <v>176</v>
      </c>
      <c r="E29" s="70" t="s">
        <v>177</v>
      </c>
      <c r="F29" s="159" t="s">
        <v>30</v>
      </c>
      <c r="G29" s="71" t="s">
        <v>166</v>
      </c>
      <c r="H29" s="173">
        <v>1.4594907407407405E-2</v>
      </c>
      <c r="I29" s="173">
        <f t="shared" si="1"/>
        <v>5.2083333333333148E-4</v>
      </c>
      <c r="J29" s="47">
        <f t="shared" si="0"/>
        <v>39.968279143536883</v>
      </c>
      <c r="K29" s="28" t="s">
        <v>39</v>
      </c>
      <c r="L29" s="94"/>
    </row>
    <row r="30" spans="1:12" s="4" customFormat="1" ht="18" x14ac:dyDescent="0.25">
      <c r="A30" s="95">
        <v>8</v>
      </c>
      <c r="B30" s="28">
        <v>101</v>
      </c>
      <c r="C30" s="33">
        <v>10105978645</v>
      </c>
      <c r="D30" s="34" t="s">
        <v>178</v>
      </c>
      <c r="E30" s="70" t="s">
        <v>179</v>
      </c>
      <c r="F30" s="159" t="s">
        <v>30</v>
      </c>
      <c r="G30" s="71" t="s">
        <v>166</v>
      </c>
      <c r="H30" s="173">
        <v>1.4594907407407405E-2</v>
      </c>
      <c r="I30" s="173">
        <f t="shared" si="1"/>
        <v>5.2083333333333148E-4</v>
      </c>
      <c r="J30" s="47">
        <f t="shared" si="0"/>
        <v>39.968279143536883</v>
      </c>
      <c r="K30" s="28" t="s">
        <v>39</v>
      </c>
      <c r="L30" s="94"/>
    </row>
    <row r="31" spans="1:12" s="4" customFormat="1" ht="18" x14ac:dyDescent="0.25">
      <c r="A31" s="95">
        <v>9</v>
      </c>
      <c r="B31" s="28">
        <v>98</v>
      </c>
      <c r="C31" s="33">
        <v>10091544742</v>
      </c>
      <c r="D31" s="34" t="s">
        <v>180</v>
      </c>
      <c r="E31" s="70" t="s">
        <v>181</v>
      </c>
      <c r="F31" s="159" t="s">
        <v>30</v>
      </c>
      <c r="G31" s="71" t="s">
        <v>166</v>
      </c>
      <c r="H31" s="173">
        <v>1.4652777777777778E-2</v>
      </c>
      <c r="I31" s="173">
        <f t="shared" si="1"/>
        <v>5.7870370370370454E-4</v>
      </c>
      <c r="J31" s="47">
        <f t="shared" si="0"/>
        <v>39.810426540284361</v>
      </c>
      <c r="K31" s="28" t="s">
        <v>39</v>
      </c>
      <c r="L31" s="94"/>
    </row>
    <row r="32" spans="1:12" s="4" customFormat="1" ht="18" x14ac:dyDescent="0.25">
      <c r="A32" s="95">
        <v>10</v>
      </c>
      <c r="B32" s="28">
        <v>104</v>
      </c>
      <c r="C32" s="33">
        <v>10137271653</v>
      </c>
      <c r="D32" s="34" t="s">
        <v>182</v>
      </c>
      <c r="E32" s="70" t="s">
        <v>183</v>
      </c>
      <c r="F32" s="159" t="s">
        <v>30</v>
      </c>
      <c r="G32" s="71" t="s">
        <v>166</v>
      </c>
      <c r="H32" s="173">
        <v>1.4664351851851852E-2</v>
      </c>
      <c r="I32" s="173">
        <f t="shared" si="1"/>
        <v>5.9027777777777811E-4</v>
      </c>
      <c r="J32" s="47">
        <f t="shared" si="0"/>
        <v>39.77900552486188</v>
      </c>
      <c r="K32" s="28" t="s">
        <v>39</v>
      </c>
      <c r="L32" s="94"/>
    </row>
    <row r="33" spans="1:12" s="4" customFormat="1" ht="18" x14ac:dyDescent="0.25">
      <c r="A33" s="95">
        <v>11</v>
      </c>
      <c r="B33" s="28">
        <v>79</v>
      </c>
      <c r="C33" s="33">
        <v>10132637073</v>
      </c>
      <c r="D33" s="34" t="s">
        <v>184</v>
      </c>
      <c r="E33" s="70" t="s">
        <v>185</v>
      </c>
      <c r="F33" s="159" t="s">
        <v>39</v>
      </c>
      <c r="G33" s="71" t="s">
        <v>99</v>
      </c>
      <c r="H33" s="173">
        <v>1.4710648148148148E-2</v>
      </c>
      <c r="I33" s="173">
        <f t="shared" si="1"/>
        <v>6.3657407407407413E-4</v>
      </c>
      <c r="J33" s="47">
        <f t="shared" si="0"/>
        <v>39.653815892997642</v>
      </c>
      <c r="K33" s="28"/>
      <c r="L33" s="94"/>
    </row>
    <row r="34" spans="1:12" s="4" customFormat="1" ht="18" x14ac:dyDescent="0.25">
      <c r="A34" s="95">
        <v>12</v>
      </c>
      <c r="B34" s="28">
        <v>105</v>
      </c>
      <c r="C34" s="33">
        <v>10115493638</v>
      </c>
      <c r="D34" s="34" t="s">
        <v>186</v>
      </c>
      <c r="E34" s="70" t="s">
        <v>187</v>
      </c>
      <c r="F34" s="159" t="s">
        <v>30</v>
      </c>
      <c r="G34" s="71" t="s">
        <v>166</v>
      </c>
      <c r="H34" s="173">
        <v>1.4768518518518519E-2</v>
      </c>
      <c r="I34" s="173">
        <f t="shared" si="1"/>
        <v>6.9444444444444545E-4</v>
      </c>
      <c r="J34" s="47">
        <f t="shared" si="0"/>
        <v>39.498432601880879</v>
      </c>
      <c r="K34" s="28"/>
      <c r="L34" s="94"/>
    </row>
    <row r="35" spans="1:12" s="4" customFormat="1" ht="18" x14ac:dyDescent="0.25">
      <c r="A35" s="95">
        <v>13</v>
      </c>
      <c r="B35" s="28">
        <v>49</v>
      </c>
      <c r="C35" s="33">
        <v>10107167907</v>
      </c>
      <c r="D35" s="34" t="s">
        <v>188</v>
      </c>
      <c r="E35" s="70" t="s">
        <v>138</v>
      </c>
      <c r="F35" s="159" t="s">
        <v>30</v>
      </c>
      <c r="G35" s="71" t="s">
        <v>189</v>
      </c>
      <c r="H35" s="173">
        <v>1.4780092592592595E-2</v>
      </c>
      <c r="I35" s="173">
        <f t="shared" si="1"/>
        <v>7.0601851851852075E-4</v>
      </c>
      <c r="J35" s="47">
        <f t="shared" si="0"/>
        <v>39.467501957713388</v>
      </c>
      <c r="K35" s="28"/>
      <c r="L35" s="94"/>
    </row>
    <row r="36" spans="1:12" s="4" customFormat="1" ht="18" x14ac:dyDescent="0.25">
      <c r="A36" s="95">
        <v>14</v>
      </c>
      <c r="B36" s="28">
        <v>108</v>
      </c>
      <c r="C36" s="33">
        <v>10137272259</v>
      </c>
      <c r="D36" s="34" t="s">
        <v>190</v>
      </c>
      <c r="E36" s="70" t="s">
        <v>191</v>
      </c>
      <c r="F36" s="159" t="s">
        <v>41</v>
      </c>
      <c r="G36" s="71" t="s">
        <v>166</v>
      </c>
      <c r="H36" s="173">
        <v>1.4872685185185185E-2</v>
      </c>
      <c r="I36" s="173">
        <f t="shared" si="1"/>
        <v>7.9861111111111105E-4</v>
      </c>
      <c r="J36" s="47">
        <f t="shared" si="0"/>
        <v>39.221789883268478</v>
      </c>
      <c r="K36" s="28"/>
      <c r="L36" s="94"/>
    </row>
    <row r="37" spans="1:12" s="4" customFormat="1" ht="18" x14ac:dyDescent="0.25">
      <c r="A37" s="95">
        <v>15</v>
      </c>
      <c r="B37" s="28">
        <v>107</v>
      </c>
      <c r="C37" s="33">
        <v>10137306312</v>
      </c>
      <c r="D37" s="34" t="s">
        <v>192</v>
      </c>
      <c r="E37" s="70" t="s">
        <v>193</v>
      </c>
      <c r="F37" s="159" t="s">
        <v>41</v>
      </c>
      <c r="G37" s="71" t="s">
        <v>166</v>
      </c>
      <c r="H37" s="173">
        <v>1.4907407407407406E-2</v>
      </c>
      <c r="I37" s="173">
        <f t="shared" si="1"/>
        <v>8.3333333333333176E-4</v>
      </c>
      <c r="J37" s="47">
        <f t="shared" si="0"/>
        <v>39.130434782608695</v>
      </c>
      <c r="K37" s="28"/>
      <c r="L37" s="94"/>
    </row>
    <row r="38" spans="1:12" s="4" customFormat="1" ht="18" x14ac:dyDescent="0.25">
      <c r="A38" s="95">
        <v>16</v>
      </c>
      <c r="B38" s="28">
        <v>30</v>
      </c>
      <c r="C38" s="33">
        <v>10123564341</v>
      </c>
      <c r="D38" s="34" t="s">
        <v>194</v>
      </c>
      <c r="E38" s="70" t="s">
        <v>195</v>
      </c>
      <c r="F38" s="159" t="s">
        <v>30</v>
      </c>
      <c r="G38" s="71" t="s">
        <v>196</v>
      </c>
      <c r="H38" s="173">
        <v>1.4930555555555556E-2</v>
      </c>
      <c r="I38" s="173">
        <f t="shared" si="1"/>
        <v>8.5648148148148237E-4</v>
      </c>
      <c r="J38" s="47">
        <f t="shared" si="0"/>
        <v>39.069767441860463</v>
      </c>
      <c r="K38" s="28"/>
      <c r="L38" s="94"/>
    </row>
    <row r="39" spans="1:12" s="4" customFormat="1" ht="18" x14ac:dyDescent="0.25">
      <c r="A39" s="95">
        <v>17</v>
      </c>
      <c r="B39" s="28">
        <v>97</v>
      </c>
      <c r="C39" s="33">
        <v>10111625257</v>
      </c>
      <c r="D39" s="34" t="s">
        <v>197</v>
      </c>
      <c r="E39" s="70" t="s">
        <v>198</v>
      </c>
      <c r="F39" s="159" t="s">
        <v>39</v>
      </c>
      <c r="G39" s="71" t="s">
        <v>166</v>
      </c>
      <c r="H39" s="173">
        <v>1.494212962962963E-2</v>
      </c>
      <c r="I39" s="173">
        <f t="shared" si="1"/>
        <v>8.6805555555555594E-4</v>
      </c>
      <c r="J39" s="47">
        <f t="shared" si="0"/>
        <v>39.039504260263364</v>
      </c>
      <c r="K39" s="28"/>
      <c r="L39" s="94"/>
    </row>
    <row r="40" spans="1:12" s="4" customFormat="1" ht="18" x14ac:dyDescent="0.25">
      <c r="A40" s="95">
        <v>18</v>
      </c>
      <c r="B40" s="28">
        <v>74</v>
      </c>
      <c r="C40" s="33">
        <v>10125505048</v>
      </c>
      <c r="D40" s="34" t="s">
        <v>199</v>
      </c>
      <c r="E40" s="70" t="s">
        <v>200</v>
      </c>
      <c r="F40" s="159" t="s">
        <v>30</v>
      </c>
      <c r="G40" s="71" t="s">
        <v>99</v>
      </c>
      <c r="H40" s="173">
        <v>1.4965277777777779E-2</v>
      </c>
      <c r="I40" s="173">
        <f t="shared" si="1"/>
        <v>8.9120370370370482E-4</v>
      </c>
      <c r="J40" s="47">
        <f t="shared" si="0"/>
        <v>38.979118329466353</v>
      </c>
      <c r="K40" s="28"/>
      <c r="L40" s="94"/>
    </row>
    <row r="41" spans="1:12" s="4" customFormat="1" ht="18" x14ac:dyDescent="0.25">
      <c r="A41" s="95">
        <v>19</v>
      </c>
      <c r="B41" s="28">
        <v>113</v>
      </c>
      <c r="C41" s="33">
        <v>10103547177</v>
      </c>
      <c r="D41" s="34" t="s">
        <v>201</v>
      </c>
      <c r="E41" s="70">
        <v>39093</v>
      </c>
      <c r="F41" s="159" t="s">
        <v>30</v>
      </c>
      <c r="G41" s="71" t="s">
        <v>202</v>
      </c>
      <c r="H41" s="173">
        <v>1.5023148148148148E-2</v>
      </c>
      <c r="I41" s="173">
        <f t="shared" si="1"/>
        <v>9.490740740740744E-4</v>
      </c>
      <c r="J41" s="47">
        <f t="shared" si="0"/>
        <v>38.828967642526962</v>
      </c>
      <c r="K41" s="28"/>
      <c r="L41" s="94"/>
    </row>
    <row r="42" spans="1:12" s="4" customFormat="1" ht="18" x14ac:dyDescent="0.25">
      <c r="A42" s="95">
        <v>20</v>
      </c>
      <c r="B42" s="28">
        <v>14</v>
      </c>
      <c r="C42" s="33">
        <v>10113103091</v>
      </c>
      <c r="D42" s="34" t="s">
        <v>203</v>
      </c>
      <c r="E42" s="70" t="s">
        <v>204</v>
      </c>
      <c r="F42" s="159" t="s">
        <v>30</v>
      </c>
      <c r="G42" s="71" t="s">
        <v>106</v>
      </c>
      <c r="H42" s="173">
        <v>1.5046296296296295E-2</v>
      </c>
      <c r="I42" s="173">
        <f t="shared" si="1"/>
        <v>9.7222222222222154E-4</v>
      </c>
      <c r="J42" s="47">
        <f t="shared" si="0"/>
        <v>38.769230769230766</v>
      </c>
      <c r="K42" s="28"/>
      <c r="L42" s="94"/>
    </row>
    <row r="43" spans="1:12" s="4" customFormat="1" ht="18" x14ac:dyDescent="0.25">
      <c r="A43" s="95">
        <v>21</v>
      </c>
      <c r="B43" s="28">
        <v>124</v>
      </c>
      <c r="C43" s="33">
        <v>10131168939</v>
      </c>
      <c r="D43" s="34" t="s">
        <v>205</v>
      </c>
      <c r="E43" s="70" t="s">
        <v>206</v>
      </c>
      <c r="F43" s="159" t="s">
        <v>30</v>
      </c>
      <c r="G43" s="71" t="s">
        <v>207</v>
      </c>
      <c r="H43" s="173">
        <v>1.5092592592592593E-2</v>
      </c>
      <c r="I43" s="173">
        <f t="shared" si="1"/>
        <v>1.0185185185185193E-3</v>
      </c>
      <c r="J43" s="47">
        <f t="shared" si="0"/>
        <v>38.650306748466257</v>
      </c>
      <c r="K43" s="28"/>
      <c r="L43" s="94"/>
    </row>
    <row r="44" spans="1:12" s="4" customFormat="1" ht="18" x14ac:dyDescent="0.25">
      <c r="A44" s="95">
        <v>22</v>
      </c>
      <c r="B44" s="28">
        <v>115</v>
      </c>
      <c r="C44" s="33">
        <v>10136817470</v>
      </c>
      <c r="D44" s="34" t="s">
        <v>208</v>
      </c>
      <c r="E44" s="70" t="s">
        <v>209</v>
      </c>
      <c r="F44" s="159" t="s">
        <v>30</v>
      </c>
      <c r="G44" s="71" t="s">
        <v>202</v>
      </c>
      <c r="H44" s="173">
        <v>1.511574074074074E-2</v>
      </c>
      <c r="I44" s="173">
        <f t="shared" si="1"/>
        <v>1.0416666666666664E-3</v>
      </c>
      <c r="J44" s="47">
        <f t="shared" si="0"/>
        <v>38.59111791730475</v>
      </c>
      <c r="K44" s="28"/>
      <c r="L44" s="94"/>
    </row>
    <row r="45" spans="1:12" s="4" customFormat="1" ht="18" x14ac:dyDescent="0.25">
      <c r="A45" s="95">
        <v>23</v>
      </c>
      <c r="B45" s="28">
        <v>39</v>
      </c>
      <c r="C45" s="33">
        <v>10127428274</v>
      </c>
      <c r="D45" s="34" t="s">
        <v>53</v>
      </c>
      <c r="E45" s="70" t="s">
        <v>210</v>
      </c>
      <c r="F45" s="159" t="s">
        <v>30</v>
      </c>
      <c r="G45" s="71" t="s">
        <v>211</v>
      </c>
      <c r="H45" s="173">
        <v>1.5138888888888889E-2</v>
      </c>
      <c r="I45" s="173">
        <f t="shared" si="1"/>
        <v>1.0648148148148153E-3</v>
      </c>
      <c r="J45" s="47">
        <f t="shared" si="0"/>
        <v>38.532110091743121</v>
      </c>
      <c r="K45" s="28"/>
      <c r="L45" s="94"/>
    </row>
    <row r="46" spans="1:12" s="4" customFormat="1" ht="18" x14ac:dyDescent="0.25">
      <c r="A46" s="95">
        <v>24</v>
      </c>
      <c r="B46" s="28">
        <v>118</v>
      </c>
      <c r="C46" s="33">
        <v>10131547845</v>
      </c>
      <c r="D46" s="34" t="s">
        <v>55</v>
      </c>
      <c r="E46" s="70" t="s">
        <v>212</v>
      </c>
      <c r="F46" s="159" t="s">
        <v>30</v>
      </c>
      <c r="G46" s="71" t="s">
        <v>213</v>
      </c>
      <c r="H46" s="173">
        <v>1.5138888888888889E-2</v>
      </c>
      <c r="I46" s="173">
        <f t="shared" si="1"/>
        <v>1.0648148148148153E-3</v>
      </c>
      <c r="J46" s="47">
        <f t="shared" si="0"/>
        <v>38.532110091743121</v>
      </c>
      <c r="K46" s="28"/>
      <c r="L46" s="94"/>
    </row>
    <row r="47" spans="1:12" s="4" customFormat="1" ht="18" x14ac:dyDescent="0.25">
      <c r="A47" s="95">
        <v>25</v>
      </c>
      <c r="B47" s="28">
        <v>125</v>
      </c>
      <c r="C47" s="33">
        <v>10126951964</v>
      </c>
      <c r="D47" s="34" t="s">
        <v>214</v>
      </c>
      <c r="E47" s="70" t="s">
        <v>215</v>
      </c>
      <c r="F47" s="159" t="s">
        <v>30</v>
      </c>
      <c r="G47" s="71" t="s">
        <v>207</v>
      </c>
      <c r="H47" s="173">
        <v>1.5196759259259259E-2</v>
      </c>
      <c r="I47" s="173">
        <f t="shared" si="1"/>
        <v>1.1226851851851849E-3</v>
      </c>
      <c r="J47" s="47">
        <f t="shared" si="0"/>
        <v>38.385376999238382</v>
      </c>
      <c r="K47" s="28"/>
      <c r="L47" s="94"/>
    </row>
    <row r="48" spans="1:12" s="4" customFormat="1" ht="18" x14ac:dyDescent="0.25">
      <c r="A48" s="95">
        <v>26</v>
      </c>
      <c r="B48" s="28">
        <v>106</v>
      </c>
      <c r="C48" s="33">
        <v>10137307322</v>
      </c>
      <c r="D48" s="34" t="s">
        <v>216</v>
      </c>
      <c r="E48" s="70" t="s">
        <v>217</v>
      </c>
      <c r="F48" s="159" t="s">
        <v>30</v>
      </c>
      <c r="G48" s="71" t="s">
        <v>166</v>
      </c>
      <c r="H48" s="173">
        <v>1.5208333333333332E-2</v>
      </c>
      <c r="I48" s="173">
        <f t="shared" si="1"/>
        <v>1.1342592592592585E-3</v>
      </c>
      <c r="J48" s="47">
        <f t="shared" si="0"/>
        <v>38.356164383561648</v>
      </c>
      <c r="K48" s="28"/>
      <c r="L48" s="94"/>
    </row>
    <row r="49" spans="1:12" s="4" customFormat="1" ht="18" x14ac:dyDescent="0.25">
      <c r="A49" s="95">
        <v>27</v>
      </c>
      <c r="B49" s="28">
        <v>109</v>
      </c>
      <c r="C49" s="33">
        <v>10137306716</v>
      </c>
      <c r="D49" s="34" t="s">
        <v>218</v>
      </c>
      <c r="E49" s="70" t="s">
        <v>219</v>
      </c>
      <c r="F49" s="159" t="s">
        <v>41</v>
      </c>
      <c r="G49" s="71" t="s">
        <v>166</v>
      </c>
      <c r="H49" s="173">
        <v>1.5219907407407409E-2</v>
      </c>
      <c r="I49" s="173">
        <f t="shared" si="1"/>
        <v>1.1458333333333355E-3</v>
      </c>
      <c r="J49" s="47">
        <f t="shared" si="0"/>
        <v>38.326996197718628</v>
      </c>
      <c r="K49" s="28"/>
      <c r="L49" s="94"/>
    </row>
    <row r="50" spans="1:12" s="4" customFormat="1" ht="18" x14ac:dyDescent="0.25">
      <c r="A50" s="95">
        <v>28</v>
      </c>
      <c r="B50" s="28">
        <v>2</v>
      </c>
      <c r="C50" s="33">
        <v>10113386213</v>
      </c>
      <c r="D50" s="34" t="s">
        <v>220</v>
      </c>
      <c r="E50" s="70" t="s">
        <v>221</v>
      </c>
      <c r="F50" s="159" t="s">
        <v>30</v>
      </c>
      <c r="G50" s="71" t="s">
        <v>75</v>
      </c>
      <c r="H50" s="173">
        <v>1.5243055555555557E-2</v>
      </c>
      <c r="I50" s="173">
        <f t="shared" ref="I50:I113" si="2">H50-$H$23</f>
        <v>1.1689814814814826E-3</v>
      </c>
      <c r="J50" s="47">
        <f t="shared" ref="J50:J113" si="3">$K$19/((H50*24))</f>
        <v>38.268792710706151</v>
      </c>
      <c r="K50" s="28"/>
      <c r="L50" s="94"/>
    </row>
    <row r="51" spans="1:12" s="4" customFormat="1" ht="18" x14ac:dyDescent="0.25">
      <c r="A51" s="95">
        <v>29</v>
      </c>
      <c r="B51" s="28">
        <v>145</v>
      </c>
      <c r="C51" s="33">
        <v>10113341652</v>
      </c>
      <c r="D51" s="34" t="s">
        <v>222</v>
      </c>
      <c r="E51" s="70" t="s">
        <v>223</v>
      </c>
      <c r="F51" s="159" t="s">
        <v>30</v>
      </c>
      <c r="G51" s="71" t="s">
        <v>134</v>
      </c>
      <c r="H51" s="173">
        <v>1.5289351851851851E-2</v>
      </c>
      <c r="I51" s="173">
        <f t="shared" si="2"/>
        <v>1.2152777777777769E-3</v>
      </c>
      <c r="J51" s="47">
        <f t="shared" si="3"/>
        <v>38.152914458743382</v>
      </c>
      <c r="K51" s="28"/>
      <c r="L51" s="94"/>
    </row>
    <row r="52" spans="1:12" s="4" customFormat="1" ht="18" x14ac:dyDescent="0.25">
      <c r="A52" s="95">
        <v>30</v>
      </c>
      <c r="B52" s="28">
        <v>31</v>
      </c>
      <c r="C52" s="33">
        <v>10116100900</v>
      </c>
      <c r="D52" s="34" t="s">
        <v>224</v>
      </c>
      <c r="E52" s="70" t="s">
        <v>225</v>
      </c>
      <c r="F52" s="159" t="s">
        <v>30</v>
      </c>
      <c r="G52" s="71" t="s">
        <v>196</v>
      </c>
      <c r="H52" s="173">
        <v>1.5358796296296296E-2</v>
      </c>
      <c r="I52" s="173">
        <f t="shared" si="2"/>
        <v>1.2847222222222218E-3</v>
      </c>
      <c r="J52" s="47">
        <f t="shared" si="3"/>
        <v>37.980406932931423</v>
      </c>
      <c r="K52" s="28"/>
      <c r="L52" s="94"/>
    </row>
    <row r="53" spans="1:12" s="4" customFormat="1" ht="18" x14ac:dyDescent="0.25">
      <c r="A53" s="95">
        <v>31</v>
      </c>
      <c r="B53" s="28">
        <v>51</v>
      </c>
      <c r="C53" s="33">
        <v>10107322194</v>
      </c>
      <c r="D53" s="34" t="s">
        <v>226</v>
      </c>
      <c r="E53" s="70" t="s">
        <v>227</v>
      </c>
      <c r="F53" s="159" t="s">
        <v>30</v>
      </c>
      <c r="G53" s="71" t="s">
        <v>189</v>
      </c>
      <c r="H53" s="173">
        <v>1.5416666666666667E-2</v>
      </c>
      <c r="I53" s="173">
        <f t="shared" si="2"/>
        <v>1.3425925925925931E-3</v>
      </c>
      <c r="J53" s="47">
        <f t="shared" si="3"/>
        <v>37.837837837837839</v>
      </c>
      <c r="K53" s="28"/>
      <c r="L53" s="94"/>
    </row>
    <row r="54" spans="1:12" s="4" customFormat="1" ht="18" x14ac:dyDescent="0.25">
      <c r="A54" s="95">
        <v>32</v>
      </c>
      <c r="B54" s="28">
        <v>1</v>
      </c>
      <c r="C54" s="33">
        <v>10116167281</v>
      </c>
      <c r="D54" s="34" t="s">
        <v>54</v>
      </c>
      <c r="E54" s="70" t="s">
        <v>228</v>
      </c>
      <c r="F54" s="159" t="s">
        <v>30</v>
      </c>
      <c r="G54" s="71" t="s">
        <v>75</v>
      </c>
      <c r="H54" s="173">
        <v>1.5439814814814816E-2</v>
      </c>
      <c r="I54" s="173">
        <f t="shared" si="2"/>
        <v>1.365740740740742E-3</v>
      </c>
      <c r="J54" s="47">
        <f t="shared" si="3"/>
        <v>37.781109445277359</v>
      </c>
      <c r="K54" s="28"/>
      <c r="L54" s="94"/>
    </row>
    <row r="55" spans="1:12" s="4" customFormat="1" ht="18" x14ac:dyDescent="0.25">
      <c r="A55" s="95">
        <v>33</v>
      </c>
      <c r="B55" s="28">
        <v>129</v>
      </c>
      <c r="C55" s="33">
        <v>10114922954</v>
      </c>
      <c r="D55" s="34" t="s">
        <v>229</v>
      </c>
      <c r="E55" s="70" t="s">
        <v>98</v>
      </c>
      <c r="F55" s="159" t="s">
        <v>30</v>
      </c>
      <c r="G55" s="71" t="s">
        <v>88</v>
      </c>
      <c r="H55" s="173">
        <v>1.5439814814814816E-2</v>
      </c>
      <c r="I55" s="173">
        <f t="shared" si="2"/>
        <v>1.365740740740742E-3</v>
      </c>
      <c r="J55" s="47">
        <f t="shared" si="3"/>
        <v>37.781109445277359</v>
      </c>
      <c r="K55" s="28"/>
      <c r="L55" s="94"/>
    </row>
    <row r="56" spans="1:12" s="4" customFormat="1" ht="18" x14ac:dyDescent="0.25">
      <c r="A56" s="95">
        <v>34</v>
      </c>
      <c r="B56" s="28">
        <v>147</v>
      </c>
      <c r="C56" s="33">
        <v>10131460747</v>
      </c>
      <c r="D56" s="34" t="s">
        <v>230</v>
      </c>
      <c r="E56" s="70" t="s">
        <v>231</v>
      </c>
      <c r="F56" s="159" t="s">
        <v>39</v>
      </c>
      <c r="G56" s="71" t="s">
        <v>134</v>
      </c>
      <c r="H56" s="173">
        <v>1.5486111111111112E-2</v>
      </c>
      <c r="I56" s="173">
        <f t="shared" si="2"/>
        <v>1.412037037037038E-3</v>
      </c>
      <c r="J56" s="47">
        <f t="shared" si="3"/>
        <v>37.668161434977577</v>
      </c>
      <c r="K56" s="28"/>
      <c r="L56" s="94"/>
    </row>
    <row r="57" spans="1:12" s="4" customFormat="1" ht="18" x14ac:dyDescent="0.25">
      <c r="A57" s="95">
        <v>35</v>
      </c>
      <c r="B57" s="28">
        <v>91</v>
      </c>
      <c r="C57" s="33">
        <v>10140726570</v>
      </c>
      <c r="D57" s="34" t="s">
        <v>232</v>
      </c>
      <c r="E57" s="70" t="s">
        <v>233</v>
      </c>
      <c r="F57" s="159" t="s">
        <v>39</v>
      </c>
      <c r="G57" s="71" t="s">
        <v>96</v>
      </c>
      <c r="H57" s="173">
        <v>1.5509259259259257E-2</v>
      </c>
      <c r="I57" s="173">
        <f t="shared" si="2"/>
        <v>1.4351851851851834E-3</v>
      </c>
      <c r="J57" s="47">
        <f t="shared" si="3"/>
        <v>37.61194029850747</v>
      </c>
      <c r="K57" s="28"/>
      <c r="L57" s="94"/>
    </row>
    <row r="58" spans="1:12" s="4" customFormat="1" ht="18" x14ac:dyDescent="0.25">
      <c r="A58" s="95">
        <v>36</v>
      </c>
      <c r="B58" s="28">
        <v>42</v>
      </c>
      <c r="C58" s="33">
        <v>10129325737</v>
      </c>
      <c r="D58" s="34" t="s">
        <v>57</v>
      </c>
      <c r="E58" s="70" t="s">
        <v>115</v>
      </c>
      <c r="F58" s="159" t="s">
        <v>30</v>
      </c>
      <c r="G58" s="71" t="s">
        <v>211</v>
      </c>
      <c r="H58" s="173">
        <v>1.5520833333333333E-2</v>
      </c>
      <c r="I58" s="173">
        <f t="shared" si="2"/>
        <v>1.4467592592592587E-3</v>
      </c>
      <c r="J58" s="47">
        <f t="shared" si="3"/>
        <v>37.583892617449663</v>
      </c>
      <c r="K58" s="28"/>
      <c r="L58" s="94"/>
    </row>
    <row r="59" spans="1:12" s="4" customFormat="1" ht="18" x14ac:dyDescent="0.25">
      <c r="A59" s="95">
        <v>37</v>
      </c>
      <c r="B59" s="28">
        <v>25</v>
      </c>
      <c r="C59" s="33">
        <v>10127039769</v>
      </c>
      <c r="D59" s="34" t="s">
        <v>234</v>
      </c>
      <c r="E59" s="70" t="s">
        <v>235</v>
      </c>
      <c r="F59" s="159" t="s">
        <v>30</v>
      </c>
      <c r="G59" s="71" t="s">
        <v>90</v>
      </c>
      <c r="H59" s="173">
        <v>1.5555555555555553E-2</v>
      </c>
      <c r="I59" s="173">
        <f t="shared" si="2"/>
        <v>1.4814814814814795E-3</v>
      </c>
      <c r="J59" s="47">
        <f t="shared" si="3"/>
        <v>37.500000000000007</v>
      </c>
      <c r="K59" s="28"/>
      <c r="L59" s="94"/>
    </row>
    <row r="60" spans="1:12" s="4" customFormat="1" ht="18" x14ac:dyDescent="0.25">
      <c r="A60" s="95">
        <v>38</v>
      </c>
      <c r="B60" s="28">
        <v>121</v>
      </c>
      <c r="C60" s="33">
        <v>10140222473</v>
      </c>
      <c r="D60" s="34" t="s">
        <v>72</v>
      </c>
      <c r="E60" s="70" t="s">
        <v>236</v>
      </c>
      <c r="F60" s="159" t="s">
        <v>39</v>
      </c>
      <c r="G60" s="71" t="s">
        <v>213</v>
      </c>
      <c r="H60" s="173">
        <v>1.556712962962963E-2</v>
      </c>
      <c r="I60" s="173">
        <f t="shared" si="2"/>
        <v>1.4930555555555565E-3</v>
      </c>
      <c r="J60" s="47">
        <f t="shared" si="3"/>
        <v>37.472118959107803</v>
      </c>
      <c r="K60" s="28"/>
      <c r="L60" s="94"/>
    </row>
    <row r="61" spans="1:12" s="4" customFormat="1" ht="18" x14ac:dyDescent="0.25">
      <c r="A61" s="95">
        <v>39</v>
      </c>
      <c r="B61" s="28">
        <v>126</v>
      </c>
      <c r="C61" s="33">
        <v>10128533872</v>
      </c>
      <c r="D61" s="34" t="s">
        <v>237</v>
      </c>
      <c r="E61" s="70" t="s">
        <v>238</v>
      </c>
      <c r="F61" s="159" t="s">
        <v>39</v>
      </c>
      <c r="G61" s="71" t="s">
        <v>207</v>
      </c>
      <c r="H61" s="173">
        <v>1.5578703703703704E-2</v>
      </c>
      <c r="I61" s="173">
        <f t="shared" si="2"/>
        <v>1.5046296296296301E-3</v>
      </c>
      <c r="J61" s="47">
        <f t="shared" si="3"/>
        <v>37.444279346210998</v>
      </c>
      <c r="K61" s="28"/>
      <c r="L61" s="94"/>
    </row>
    <row r="62" spans="1:12" s="4" customFormat="1" ht="18" x14ac:dyDescent="0.25">
      <c r="A62" s="95">
        <v>40</v>
      </c>
      <c r="B62" s="28">
        <v>110</v>
      </c>
      <c r="C62" s="33">
        <v>10140927139</v>
      </c>
      <c r="D62" s="34" t="s">
        <v>239</v>
      </c>
      <c r="E62" s="70" t="s">
        <v>87</v>
      </c>
      <c r="F62" s="159" t="s">
        <v>39</v>
      </c>
      <c r="G62" s="71" t="s">
        <v>240</v>
      </c>
      <c r="H62" s="173">
        <v>1.5625E-2</v>
      </c>
      <c r="I62" s="173">
        <f t="shared" si="2"/>
        <v>1.5509259259259261E-3</v>
      </c>
      <c r="J62" s="47">
        <f t="shared" si="3"/>
        <v>37.333333333333336</v>
      </c>
      <c r="K62" s="28"/>
      <c r="L62" s="94"/>
    </row>
    <row r="63" spans="1:12" s="4" customFormat="1" ht="18" x14ac:dyDescent="0.25">
      <c r="A63" s="95">
        <v>41</v>
      </c>
      <c r="B63" s="28">
        <v>13</v>
      </c>
      <c r="C63" s="33">
        <v>10104124430</v>
      </c>
      <c r="D63" s="34" t="s">
        <v>241</v>
      </c>
      <c r="E63" s="70" t="s">
        <v>179</v>
      </c>
      <c r="F63" s="159" t="s">
        <v>30</v>
      </c>
      <c r="G63" s="71" t="s">
        <v>106</v>
      </c>
      <c r="H63" s="173">
        <v>1.5659722222222224E-2</v>
      </c>
      <c r="I63" s="173">
        <f t="shared" si="2"/>
        <v>1.5856481481481503E-3</v>
      </c>
      <c r="J63" s="47">
        <f t="shared" si="3"/>
        <v>37.250554323725055</v>
      </c>
      <c r="K63" s="28"/>
      <c r="L63" s="94"/>
    </row>
    <row r="64" spans="1:12" s="4" customFormat="1" ht="18" x14ac:dyDescent="0.25">
      <c r="A64" s="95">
        <v>42</v>
      </c>
      <c r="B64" s="28">
        <v>122</v>
      </c>
      <c r="C64" s="33">
        <v>10130809433</v>
      </c>
      <c r="D64" s="34" t="s">
        <v>62</v>
      </c>
      <c r="E64" s="70" t="s">
        <v>242</v>
      </c>
      <c r="F64" s="159" t="s">
        <v>30</v>
      </c>
      <c r="G64" s="71" t="s">
        <v>213</v>
      </c>
      <c r="H64" s="173">
        <v>1.5659722222222224E-2</v>
      </c>
      <c r="I64" s="173">
        <f t="shared" si="2"/>
        <v>1.5856481481481503E-3</v>
      </c>
      <c r="J64" s="47">
        <f t="shared" si="3"/>
        <v>37.250554323725055</v>
      </c>
      <c r="K64" s="28"/>
      <c r="L64" s="94"/>
    </row>
    <row r="65" spans="1:12" s="4" customFormat="1" ht="18" x14ac:dyDescent="0.25">
      <c r="A65" s="95">
        <v>43</v>
      </c>
      <c r="B65" s="28">
        <v>4</v>
      </c>
      <c r="C65" s="33">
        <v>10113107135</v>
      </c>
      <c r="D65" s="34" t="s">
        <v>73</v>
      </c>
      <c r="E65" s="70" t="s">
        <v>243</v>
      </c>
      <c r="F65" s="159" t="s">
        <v>30</v>
      </c>
      <c r="G65" s="71" t="s">
        <v>75</v>
      </c>
      <c r="H65" s="173">
        <v>1.5671296296296298E-2</v>
      </c>
      <c r="I65" s="173">
        <f t="shared" si="2"/>
        <v>1.5972222222222238E-3</v>
      </c>
      <c r="J65" s="47">
        <f t="shared" si="3"/>
        <v>37.223042836041351</v>
      </c>
      <c r="K65" s="28"/>
      <c r="L65" s="94"/>
    </row>
    <row r="66" spans="1:12" s="4" customFormat="1" ht="18" x14ac:dyDescent="0.25">
      <c r="A66" s="95">
        <v>44</v>
      </c>
      <c r="B66" s="28">
        <v>119</v>
      </c>
      <c r="C66" s="33">
        <v>10131545936</v>
      </c>
      <c r="D66" s="34" t="s">
        <v>58</v>
      </c>
      <c r="E66" s="70" t="s">
        <v>244</v>
      </c>
      <c r="F66" s="159" t="s">
        <v>245</v>
      </c>
      <c r="G66" s="71" t="s">
        <v>213</v>
      </c>
      <c r="H66" s="173">
        <v>1.5729166666666666E-2</v>
      </c>
      <c r="I66" s="173">
        <f t="shared" si="2"/>
        <v>1.6550925925925917E-3</v>
      </c>
      <c r="J66" s="47">
        <f t="shared" si="3"/>
        <v>37.086092715231793</v>
      </c>
      <c r="K66" s="28"/>
      <c r="L66" s="94"/>
    </row>
    <row r="67" spans="1:12" s="4" customFormat="1" ht="18" x14ac:dyDescent="0.25">
      <c r="A67" s="95">
        <v>45</v>
      </c>
      <c r="B67" s="28">
        <v>134</v>
      </c>
      <c r="C67" s="33">
        <v>10143786215</v>
      </c>
      <c r="D67" s="34" t="s">
        <v>246</v>
      </c>
      <c r="E67" s="70" t="s">
        <v>247</v>
      </c>
      <c r="F67" s="159" t="s">
        <v>39</v>
      </c>
      <c r="G67" s="71" t="s">
        <v>248</v>
      </c>
      <c r="H67" s="173">
        <v>1.5740740740740743E-2</v>
      </c>
      <c r="I67" s="173">
        <f t="shared" si="2"/>
        <v>1.6666666666666687E-3</v>
      </c>
      <c r="J67" s="47">
        <f t="shared" si="3"/>
        <v>37.058823529411761</v>
      </c>
      <c r="K67" s="28"/>
      <c r="L67" s="94"/>
    </row>
    <row r="68" spans="1:12" s="4" customFormat="1" ht="18" x14ac:dyDescent="0.25">
      <c r="A68" s="95">
        <v>46</v>
      </c>
      <c r="B68" s="28">
        <v>19</v>
      </c>
      <c r="C68" s="33">
        <v>10107577024</v>
      </c>
      <c r="D68" s="34" t="s">
        <v>249</v>
      </c>
      <c r="E68" s="70" t="s">
        <v>250</v>
      </c>
      <c r="F68" s="159" t="s">
        <v>245</v>
      </c>
      <c r="G68" s="71" t="s">
        <v>118</v>
      </c>
      <c r="H68" s="173">
        <v>1.577546296296296E-2</v>
      </c>
      <c r="I68" s="173">
        <f t="shared" si="2"/>
        <v>1.701388888888886E-3</v>
      </c>
      <c r="J68" s="47">
        <f t="shared" si="3"/>
        <v>36.977256052824664</v>
      </c>
      <c r="K68" s="28"/>
      <c r="L68" s="94"/>
    </row>
    <row r="69" spans="1:12" s="4" customFormat="1" ht="18" x14ac:dyDescent="0.25">
      <c r="A69" s="95">
        <v>47</v>
      </c>
      <c r="B69" s="28">
        <v>48</v>
      </c>
      <c r="C69" s="33">
        <v>10106075645</v>
      </c>
      <c r="D69" s="34" t="s">
        <v>251</v>
      </c>
      <c r="E69" s="70" t="s">
        <v>252</v>
      </c>
      <c r="F69" s="159" t="s">
        <v>245</v>
      </c>
      <c r="G69" s="71" t="s">
        <v>189</v>
      </c>
      <c r="H69" s="173">
        <v>1.5787037037037037E-2</v>
      </c>
      <c r="I69" s="173">
        <f t="shared" si="2"/>
        <v>1.712962962962963E-3</v>
      </c>
      <c r="J69" s="47">
        <f t="shared" si="3"/>
        <v>36.950146627565985</v>
      </c>
      <c r="K69" s="28"/>
      <c r="L69" s="94"/>
    </row>
    <row r="70" spans="1:12" s="4" customFormat="1" ht="18" x14ac:dyDescent="0.25">
      <c r="A70" s="95">
        <v>48</v>
      </c>
      <c r="B70" s="28">
        <v>76</v>
      </c>
      <c r="C70" s="33">
        <v>10132009607</v>
      </c>
      <c r="D70" s="34" t="s">
        <v>253</v>
      </c>
      <c r="E70" s="70">
        <v>39777</v>
      </c>
      <c r="F70" s="159" t="s">
        <v>39</v>
      </c>
      <c r="G70" s="71" t="s">
        <v>99</v>
      </c>
      <c r="H70" s="173">
        <v>1.579861111111111E-2</v>
      </c>
      <c r="I70" s="173">
        <f t="shared" si="2"/>
        <v>1.7245370370370366E-3</v>
      </c>
      <c r="J70" s="47">
        <f t="shared" si="3"/>
        <v>36.923076923076927</v>
      </c>
      <c r="K70" s="28"/>
      <c r="L70" s="94"/>
    </row>
    <row r="71" spans="1:12" s="4" customFormat="1" ht="18" x14ac:dyDescent="0.25">
      <c r="A71" s="95">
        <v>49</v>
      </c>
      <c r="B71" s="28">
        <v>123</v>
      </c>
      <c r="C71" s="33">
        <v>10128927734</v>
      </c>
      <c r="D71" s="34" t="s">
        <v>60</v>
      </c>
      <c r="E71" s="70" t="s">
        <v>254</v>
      </c>
      <c r="F71" s="159" t="s">
        <v>245</v>
      </c>
      <c r="G71" s="71" t="s">
        <v>213</v>
      </c>
      <c r="H71" s="173">
        <v>1.5810185185185184E-2</v>
      </c>
      <c r="I71" s="173">
        <f t="shared" si="2"/>
        <v>1.7361111111111101E-3</v>
      </c>
      <c r="J71" s="47">
        <f t="shared" si="3"/>
        <v>36.896046852122993</v>
      </c>
      <c r="K71" s="28"/>
      <c r="L71" s="94"/>
    </row>
    <row r="72" spans="1:12" s="4" customFormat="1" ht="18" x14ac:dyDescent="0.25">
      <c r="A72" s="95">
        <v>50</v>
      </c>
      <c r="B72" s="28">
        <v>63</v>
      </c>
      <c r="C72" s="33">
        <v>10128042105</v>
      </c>
      <c r="D72" s="34" t="s">
        <v>255</v>
      </c>
      <c r="E72" s="70" t="s">
        <v>256</v>
      </c>
      <c r="F72" s="159" t="s">
        <v>39</v>
      </c>
      <c r="G72" s="71" t="s">
        <v>99</v>
      </c>
      <c r="H72" s="173">
        <v>1.5856481481481482E-2</v>
      </c>
      <c r="I72" s="173">
        <f t="shared" si="2"/>
        <v>1.7824074074074079E-3</v>
      </c>
      <c r="J72" s="47">
        <f t="shared" si="3"/>
        <v>36.788321167883211</v>
      </c>
      <c r="K72" s="28"/>
      <c r="L72" s="94"/>
    </row>
    <row r="73" spans="1:12" s="4" customFormat="1" ht="18" x14ac:dyDescent="0.25">
      <c r="A73" s="95">
        <v>51</v>
      </c>
      <c r="B73" s="28">
        <v>21</v>
      </c>
      <c r="C73" s="33">
        <v>10127891753</v>
      </c>
      <c r="D73" s="34" t="s">
        <v>257</v>
      </c>
      <c r="E73" s="70" t="s">
        <v>258</v>
      </c>
      <c r="F73" s="159" t="s">
        <v>39</v>
      </c>
      <c r="G73" s="71" t="s">
        <v>118</v>
      </c>
      <c r="H73" s="173">
        <v>1.5856481481481482E-2</v>
      </c>
      <c r="I73" s="173">
        <f t="shared" si="2"/>
        <v>1.7824074074074079E-3</v>
      </c>
      <c r="J73" s="47">
        <f t="shared" si="3"/>
        <v>36.788321167883211</v>
      </c>
      <c r="K73" s="28"/>
      <c r="L73" s="94"/>
    </row>
    <row r="74" spans="1:12" s="4" customFormat="1" ht="18" x14ac:dyDescent="0.25">
      <c r="A74" s="95">
        <v>52</v>
      </c>
      <c r="B74" s="28">
        <v>128</v>
      </c>
      <c r="C74" s="33">
        <v>10114921540</v>
      </c>
      <c r="D74" s="34" t="s">
        <v>259</v>
      </c>
      <c r="E74" s="70" t="s">
        <v>260</v>
      </c>
      <c r="F74" s="159" t="s">
        <v>39</v>
      </c>
      <c r="G74" s="71" t="s">
        <v>88</v>
      </c>
      <c r="H74" s="173">
        <v>1.5891203703703703E-2</v>
      </c>
      <c r="I74" s="173">
        <f t="shared" si="2"/>
        <v>1.8171296296296286E-3</v>
      </c>
      <c r="J74" s="47">
        <f t="shared" si="3"/>
        <v>36.707938820101965</v>
      </c>
      <c r="K74" s="28"/>
      <c r="L74" s="94"/>
    </row>
    <row r="75" spans="1:12" s="4" customFormat="1" ht="18" x14ac:dyDescent="0.25">
      <c r="A75" s="95">
        <v>53</v>
      </c>
      <c r="B75" s="28">
        <v>50</v>
      </c>
      <c r="C75" s="33">
        <v>10106075544</v>
      </c>
      <c r="D75" s="34" t="s">
        <v>261</v>
      </c>
      <c r="E75" s="70" t="s">
        <v>262</v>
      </c>
      <c r="F75" s="159" t="s">
        <v>245</v>
      </c>
      <c r="G75" s="71" t="s">
        <v>189</v>
      </c>
      <c r="H75" s="173">
        <v>1.5891203703703703E-2</v>
      </c>
      <c r="I75" s="173">
        <f t="shared" si="2"/>
        <v>1.8171296296296286E-3</v>
      </c>
      <c r="J75" s="47">
        <f t="shared" si="3"/>
        <v>36.707938820101965</v>
      </c>
      <c r="K75" s="28"/>
      <c r="L75" s="94"/>
    </row>
    <row r="76" spans="1:12" s="4" customFormat="1" ht="18" x14ac:dyDescent="0.25">
      <c r="A76" s="95">
        <v>54</v>
      </c>
      <c r="B76" s="28">
        <v>71</v>
      </c>
      <c r="C76" s="33">
        <v>10129293304</v>
      </c>
      <c r="D76" s="34" t="s">
        <v>263</v>
      </c>
      <c r="E76" s="70" t="s">
        <v>264</v>
      </c>
      <c r="F76" s="159" t="s">
        <v>39</v>
      </c>
      <c r="G76" s="71" t="s">
        <v>99</v>
      </c>
      <c r="H76" s="173">
        <v>1.6030092592592592E-2</v>
      </c>
      <c r="I76" s="173">
        <f t="shared" si="2"/>
        <v>1.9560185185185184E-3</v>
      </c>
      <c r="J76" s="47">
        <f t="shared" si="3"/>
        <v>36.389891696750908</v>
      </c>
      <c r="K76" s="28"/>
      <c r="L76" s="94"/>
    </row>
    <row r="77" spans="1:12" s="4" customFormat="1" ht="18" x14ac:dyDescent="0.25">
      <c r="A77" s="95">
        <v>55</v>
      </c>
      <c r="B77" s="28">
        <v>38</v>
      </c>
      <c r="C77" s="33">
        <v>10115494446</v>
      </c>
      <c r="D77" s="34" t="s">
        <v>63</v>
      </c>
      <c r="E77" s="70" t="s">
        <v>265</v>
      </c>
      <c r="F77" s="159" t="s">
        <v>245</v>
      </c>
      <c r="G77" s="71" t="s">
        <v>211</v>
      </c>
      <c r="H77" s="173">
        <v>1.6053240740740739E-2</v>
      </c>
      <c r="I77" s="173">
        <f t="shared" si="2"/>
        <v>1.9791666666666655E-3</v>
      </c>
      <c r="J77" s="47">
        <f t="shared" si="3"/>
        <v>36.337418889689985</v>
      </c>
      <c r="K77" s="28"/>
      <c r="L77" s="94"/>
    </row>
    <row r="78" spans="1:12" s="4" customFormat="1" ht="18" x14ac:dyDescent="0.25">
      <c r="A78" s="95">
        <v>56</v>
      </c>
      <c r="B78" s="28">
        <v>132</v>
      </c>
      <c r="C78" s="33">
        <v>10120394360</v>
      </c>
      <c r="D78" s="34" t="s">
        <v>266</v>
      </c>
      <c r="E78" s="70" t="s">
        <v>181</v>
      </c>
      <c r="F78" s="159" t="s">
        <v>39</v>
      </c>
      <c r="G78" s="71" t="s">
        <v>248</v>
      </c>
      <c r="H78" s="173">
        <v>1.6064814814814813E-2</v>
      </c>
      <c r="I78" s="173">
        <f t="shared" si="2"/>
        <v>1.9907407407407391E-3</v>
      </c>
      <c r="J78" s="47">
        <f t="shared" si="3"/>
        <v>36.311239193083573</v>
      </c>
      <c r="K78" s="28"/>
      <c r="L78" s="94"/>
    </row>
    <row r="79" spans="1:12" s="4" customFormat="1" ht="18" x14ac:dyDescent="0.25">
      <c r="A79" s="95">
        <v>57</v>
      </c>
      <c r="B79" s="28">
        <v>12</v>
      </c>
      <c r="C79" s="33">
        <v>10113557476</v>
      </c>
      <c r="D79" s="34" t="s">
        <v>267</v>
      </c>
      <c r="E79" s="70" t="s">
        <v>268</v>
      </c>
      <c r="F79" s="159" t="s">
        <v>245</v>
      </c>
      <c r="G79" s="71" t="s">
        <v>106</v>
      </c>
      <c r="H79" s="173">
        <v>1.6087962962962964E-2</v>
      </c>
      <c r="I79" s="173">
        <f t="shared" si="2"/>
        <v>2.0138888888888897E-3</v>
      </c>
      <c r="J79" s="47">
        <f t="shared" si="3"/>
        <v>36.258992805755398</v>
      </c>
      <c r="K79" s="28"/>
      <c r="L79" s="94"/>
    </row>
    <row r="80" spans="1:12" s="4" customFormat="1" ht="18" x14ac:dyDescent="0.25">
      <c r="A80" s="95">
        <v>58</v>
      </c>
      <c r="B80" s="28">
        <v>20</v>
      </c>
      <c r="C80" s="33">
        <v>10127977473</v>
      </c>
      <c r="D80" s="34" t="s">
        <v>269</v>
      </c>
      <c r="E80" s="70" t="s">
        <v>270</v>
      </c>
      <c r="F80" s="159" t="s">
        <v>39</v>
      </c>
      <c r="G80" s="71" t="s">
        <v>118</v>
      </c>
      <c r="H80" s="173">
        <v>1.6087962962962964E-2</v>
      </c>
      <c r="I80" s="173">
        <f t="shared" si="2"/>
        <v>2.0138888888888897E-3</v>
      </c>
      <c r="J80" s="47">
        <f t="shared" si="3"/>
        <v>36.258992805755398</v>
      </c>
      <c r="K80" s="28"/>
      <c r="L80" s="94"/>
    </row>
    <row r="81" spans="1:12" s="4" customFormat="1" ht="18" x14ac:dyDescent="0.25">
      <c r="A81" s="95">
        <v>59</v>
      </c>
      <c r="B81" s="28">
        <v>83</v>
      </c>
      <c r="C81" s="33">
        <v>10128523963</v>
      </c>
      <c r="D81" s="34" t="s">
        <v>56</v>
      </c>
      <c r="E81" s="70" t="s">
        <v>206</v>
      </c>
      <c r="F81" s="159" t="s">
        <v>39</v>
      </c>
      <c r="G81" s="71" t="s">
        <v>129</v>
      </c>
      <c r="H81" s="173">
        <v>1.6111111111111111E-2</v>
      </c>
      <c r="I81" s="173">
        <f t="shared" si="2"/>
        <v>2.0370370370370369E-3</v>
      </c>
      <c r="J81" s="47">
        <f t="shared" si="3"/>
        <v>36.206896551724135</v>
      </c>
      <c r="K81" s="28"/>
      <c r="L81" s="94"/>
    </row>
    <row r="82" spans="1:12" s="4" customFormat="1" ht="18" x14ac:dyDescent="0.25">
      <c r="A82" s="95">
        <v>60</v>
      </c>
      <c r="B82" s="28">
        <v>57</v>
      </c>
      <c r="C82" s="33">
        <v>10137956818</v>
      </c>
      <c r="D82" s="34" t="s">
        <v>271</v>
      </c>
      <c r="E82" s="70" t="s">
        <v>272</v>
      </c>
      <c r="F82" s="159" t="s">
        <v>39</v>
      </c>
      <c r="G82" s="71" t="s">
        <v>99</v>
      </c>
      <c r="H82" s="173">
        <v>1.6145833333333335E-2</v>
      </c>
      <c r="I82" s="173">
        <f t="shared" si="2"/>
        <v>2.071759259259261E-3</v>
      </c>
      <c r="J82" s="47">
        <f t="shared" si="3"/>
        <v>36.129032258064512</v>
      </c>
      <c r="K82" s="28"/>
      <c r="L82" s="94"/>
    </row>
    <row r="83" spans="1:12" s="4" customFormat="1" ht="18" x14ac:dyDescent="0.25">
      <c r="A83" s="95">
        <v>61</v>
      </c>
      <c r="B83" s="28">
        <v>26</v>
      </c>
      <c r="C83" s="33">
        <v>10126142925</v>
      </c>
      <c r="D83" s="34" t="s">
        <v>273</v>
      </c>
      <c r="E83" s="70" t="s">
        <v>274</v>
      </c>
      <c r="F83" s="159" t="s">
        <v>245</v>
      </c>
      <c r="G83" s="71" t="s">
        <v>90</v>
      </c>
      <c r="H83" s="173">
        <v>1.6203703703703703E-2</v>
      </c>
      <c r="I83" s="173">
        <f t="shared" si="2"/>
        <v>2.1296296296296289E-3</v>
      </c>
      <c r="J83" s="47">
        <f t="shared" si="3"/>
        <v>36.000000000000007</v>
      </c>
      <c r="K83" s="28"/>
      <c r="L83" s="94"/>
    </row>
    <row r="84" spans="1:12" s="4" customFormat="1" ht="18" x14ac:dyDescent="0.25">
      <c r="A84" s="95">
        <v>62</v>
      </c>
      <c r="B84" s="28">
        <v>35</v>
      </c>
      <c r="C84" s="33">
        <v>10143841886</v>
      </c>
      <c r="D84" s="34" t="s">
        <v>64</v>
      </c>
      <c r="E84" s="70" t="s">
        <v>275</v>
      </c>
      <c r="F84" s="159" t="s">
        <v>39</v>
      </c>
      <c r="G84" s="71" t="s">
        <v>93</v>
      </c>
      <c r="H84" s="173">
        <v>1.622685185185185E-2</v>
      </c>
      <c r="I84" s="173">
        <f t="shared" si="2"/>
        <v>2.152777777777776E-3</v>
      </c>
      <c r="J84" s="47">
        <f t="shared" si="3"/>
        <v>35.948644793152646</v>
      </c>
      <c r="K84" s="28"/>
      <c r="L84" s="94"/>
    </row>
    <row r="85" spans="1:12" s="4" customFormat="1" ht="18" x14ac:dyDescent="0.25">
      <c r="A85" s="95">
        <v>63</v>
      </c>
      <c r="B85" s="28">
        <v>133</v>
      </c>
      <c r="C85" s="33">
        <v>10128425152</v>
      </c>
      <c r="D85" s="34" t="s">
        <v>276</v>
      </c>
      <c r="E85" s="70">
        <v>39213</v>
      </c>
      <c r="F85" s="159" t="s">
        <v>39</v>
      </c>
      <c r="G85" s="71" t="s">
        <v>248</v>
      </c>
      <c r="H85" s="173">
        <v>1.6238425925925924E-2</v>
      </c>
      <c r="I85" s="173">
        <f t="shared" si="2"/>
        <v>2.1643518518518496E-3</v>
      </c>
      <c r="J85" s="47">
        <f t="shared" si="3"/>
        <v>35.923022095509623</v>
      </c>
      <c r="K85" s="28"/>
      <c r="L85" s="94"/>
    </row>
    <row r="86" spans="1:12" s="4" customFormat="1" ht="18" x14ac:dyDescent="0.25">
      <c r="A86" s="95">
        <v>64</v>
      </c>
      <c r="B86" s="28">
        <v>93</v>
      </c>
      <c r="C86" s="33">
        <v>10142217744</v>
      </c>
      <c r="D86" s="34" t="s">
        <v>277</v>
      </c>
      <c r="E86" s="70" t="s">
        <v>278</v>
      </c>
      <c r="F86" s="159" t="s">
        <v>39</v>
      </c>
      <c r="G86" s="71" t="s">
        <v>96</v>
      </c>
      <c r="H86" s="173">
        <v>1.6273148148148148E-2</v>
      </c>
      <c r="I86" s="173">
        <f t="shared" si="2"/>
        <v>2.1990740740740738E-3</v>
      </c>
      <c r="J86" s="47">
        <f t="shared" si="3"/>
        <v>35.846372688477956</v>
      </c>
      <c r="K86" s="28"/>
      <c r="L86" s="94"/>
    </row>
    <row r="87" spans="1:12" s="4" customFormat="1" ht="18" x14ac:dyDescent="0.25">
      <c r="A87" s="95">
        <v>65</v>
      </c>
      <c r="B87" s="28">
        <v>41</v>
      </c>
      <c r="C87" s="33">
        <v>10129326040</v>
      </c>
      <c r="D87" s="34" t="s">
        <v>61</v>
      </c>
      <c r="E87" s="70" t="s">
        <v>279</v>
      </c>
      <c r="F87" s="159" t="s">
        <v>245</v>
      </c>
      <c r="G87" s="71" t="s">
        <v>211</v>
      </c>
      <c r="H87" s="173">
        <v>1.6284722222222221E-2</v>
      </c>
      <c r="I87" s="173">
        <f t="shared" si="2"/>
        <v>2.2106481481481473E-3</v>
      </c>
      <c r="J87" s="47">
        <f t="shared" si="3"/>
        <v>35.820895522388064</v>
      </c>
      <c r="K87" s="28"/>
      <c r="L87" s="94"/>
    </row>
    <row r="88" spans="1:12" s="4" customFormat="1" ht="18" x14ac:dyDescent="0.25">
      <c r="A88" s="95">
        <v>66</v>
      </c>
      <c r="B88" s="28">
        <v>60</v>
      </c>
      <c r="C88" s="33">
        <v>10128072691</v>
      </c>
      <c r="D88" s="34" t="s">
        <v>280</v>
      </c>
      <c r="E88" s="70" t="s">
        <v>281</v>
      </c>
      <c r="F88" s="159" t="s">
        <v>39</v>
      </c>
      <c r="G88" s="71" t="s">
        <v>99</v>
      </c>
      <c r="H88" s="173">
        <v>1.6412037037037037E-2</v>
      </c>
      <c r="I88" s="173">
        <f t="shared" si="2"/>
        <v>2.3379629629629636E-3</v>
      </c>
      <c r="J88" s="47">
        <f t="shared" si="3"/>
        <v>35.54301833568406</v>
      </c>
      <c r="K88" s="28"/>
      <c r="L88" s="94"/>
    </row>
    <row r="89" spans="1:12" s="4" customFormat="1" ht="18" x14ac:dyDescent="0.25">
      <c r="A89" s="95">
        <v>67</v>
      </c>
      <c r="B89" s="28">
        <v>47</v>
      </c>
      <c r="C89" s="33">
        <v>10126420080</v>
      </c>
      <c r="D89" s="34" t="s">
        <v>282</v>
      </c>
      <c r="E89" s="70" t="s">
        <v>283</v>
      </c>
      <c r="F89" s="159" t="s">
        <v>41</v>
      </c>
      <c r="G89" s="71" t="s">
        <v>134</v>
      </c>
      <c r="H89" s="173">
        <v>1.6481481481481482E-2</v>
      </c>
      <c r="I89" s="173">
        <f t="shared" si="2"/>
        <v>2.4074074074074085E-3</v>
      </c>
      <c r="J89" s="47">
        <f t="shared" si="3"/>
        <v>35.393258426966291</v>
      </c>
      <c r="K89" s="28"/>
      <c r="L89" s="94"/>
    </row>
    <row r="90" spans="1:12" s="4" customFormat="1" ht="18" x14ac:dyDescent="0.25">
      <c r="A90" s="95">
        <v>68</v>
      </c>
      <c r="B90" s="28">
        <v>16</v>
      </c>
      <c r="C90" s="33">
        <v>10116807784</v>
      </c>
      <c r="D90" s="34" t="s">
        <v>284</v>
      </c>
      <c r="E90" s="70" t="s">
        <v>285</v>
      </c>
      <c r="F90" s="159" t="s">
        <v>39</v>
      </c>
      <c r="G90" s="71" t="s">
        <v>106</v>
      </c>
      <c r="H90" s="173">
        <v>1.6516203703703703E-2</v>
      </c>
      <c r="I90" s="173">
        <f t="shared" si="2"/>
        <v>2.4421296296296292E-3</v>
      </c>
      <c r="J90" s="47">
        <f t="shared" si="3"/>
        <v>35.318850735809391</v>
      </c>
      <c r="K90" s="28"/>
      <c r="L90" s="94"/>
    </row>
    <row r="91" spans="1:12" s="4" customFormat="1" ht="18" x14ac:dyDescent="0.25">
      <c r="A91" s="95">
        <v>69</v>
      </c>
      <c r="B91" s="28">
        <v>40</v>
      </c>
      <c r="C91" s="33">
        <v>10127428375</v>
      </c>
      <c r="D91" s="34" t="s">
        <v>59</v>
      </c>
      <c r="E91" s="70" t="s">
        <v>286</v>
      </c>
      <c r="F91" s="159" t="s">
        <v>39</v>
      </c>
      <c r="G91" s="71" t="s">
        <v>211</v>
      </c>
      <c r="H91" s="173">
        <v>1.6527777777777777E-2</v>
      </c>
      <c r="I91" s="173">
        <f t="shared" si="2"/>
        <v>2.4537037037037027E-3</v>
      </c>
      <c r="J91" s="47">
        <f t="shared" si="3"/>
        <v>35.294117647058826</v>
      </c>
      <c r="K91" s="28"/>
      <c r="L91" s="94"/>
    </row>
    <row r="92" spans="1:12" s="4" customFormat="1" ht="18" x14ac:dyDescent="0.25">
      <c r="A92" s="95">
        <v>70</v>
      </c>
      <c r="B92" s="28">
        <v>70</v>
      </c>
      <c r="C92" s="33">
        <v>10142840160</v>
      </c>
      <c r="D92" s="34" t="s">
        <v>67</v>
      </c>
      <c r="E92" s="70" t="s">
        <v>287</v>
      </c>
      <c r="F92" s="159" t="s">
        <v>39</v>
      </c>
      <c r="G92" s="71" t="s">
        <v>99</v>
      </c>
      <c r="H92" s="173">
        <v>1.6527777777777777E-2</v>
      </c>
      <c r="I92" s="173">
        <f t="shared" si="2"/>
        <v>2.4537037037037027E-3</v>
      </c>
      <c r="J92" s="47">
        <f t="shared" si="3"/>
        <v>35.294117647058826</v>
      </c>
      <c r="K92" s="28"/>
      <c r="L92" s="94"/>
    </row>
    <row r="93" spans="1:12" s="4" customFormat="1" ht="18" x14ac:dyDescent="0.25">
      <c r="A93" s="95">
        <v>71</v>
      </c>
      <c r="B93" s="28">
        <v>130</v>
      </c>
      <c r="C93" s="33"/>
      <c r="D93" s="34" t="s">
        <v>288</v>
      </c>
      <c r="E93" s="70" t="s">
        <v>289</v>
      </c>
      <c r="F93" s="159" t="s">
        <v>41</v>
      </c>
      <c r="G93" s="71" t="s">
        <v>88</v>
      </c>
      <c r="H93" s="173">
        <v>1.6562500000000001E-2</v>
      </c>
      <c r="I93" s="173">
        <f t="shared" si="2"/>
        <v>2.4884259259259269E-3</v>
      </c>
      <c r="J93" s="47">
        <f t="shared" si="3"/>
        <v>35.220125786163521</v>
      </c>
      <c r="K93" s="28"/>
      <c r="L93" s="94"/>
    </row>
    <row r="94" spans="1:12" s="4" customFormat="1" ht="18" x14ac:dyDescent="0.25">
      <c r="A94" s="95">
        <v>72</v>
      </c>
      <c r="B94" s="28">
        <v>33</v>
      </c>
      <c r="C94" s="33">
        <v>10133605154</v>
      </c>
      <c r="D94" s="34" t="s">
        <v>290</v>
      </c>
      <c r="E94" s="70" t="s">
        <v>291</v>
      </c>
      <c r="F94" s="159" t="s">
        <v>41</v>
      </c>
      <c r="G94" s="71" t="s">
        <v>196</v>
      </c>
      <c r="H94" s="173">
        <v>1.6574074074074074E-2</v>
      </c>
      <c r="I94" s="173">
        <f t="shared" si="2"/>
        <v>2.5000000000000005E-3</v>
      </c>
      <c r="J94" s="47">
        <f t="shared" si="3"/>
        <v>35.195530726256983</v>
      </c>
      <c r="K94" s="28"/>
      <c r="L94" s="94"/>
    </row>
    <row r="95" spans="1:12" s="4" customFormat="1" ht="18" x14ac:dyDescent="0.25">
      <c r="A95" s="95">
        <v>73</v>
      </c>
      <c r="B95" s="28">
        <v>131</v>
      </c>
      <c r="C95" s="33">
        <v>10128425859</v>
      </c>
      <c r="D95" s="34" t="s">
        <v>292</v>
      </c>
      <c r="E95" s="70" t="s">
        <v>293</v>
      </c>
      <c r="F95" s="159" t="s">
        <v>39</v>
      </c>
      <c r="G95" s="71" t="s">
        <v>248</v>
      </c>
      <c r="H95" s="173">
        <v>1.6620370370370372E-2</v>
      </c>
      <c r="I95" s="173">
        <f t="shared" si="2"/>
        <v>2.5462962962962982E-3</v>
      </c>
      <c r="J95" s="47">
        <f t="shared" si="3"/>
        <v>35.097493036211695</v>
      </c>
      <c r="K95" s="28"/>
      <c r="L95" s="94"/>
    </row>
    <row r="96" spans="1:12" s="4" customFormat="1" ht="18" x14ac:dyDescent="0.25">
      <c r="A96" s="95">
        <v>74</v>
      </c>
      <c r="B96" s="28">
        <v>114</v>
      </c>
      <c r="C96" s="33">
        <v>10104119881</v>
      </c>
      <c r="D96" s="34" t="s">
        <v>294</v>
      </c>
      <c r="E96" s="70" t="s">
        <v>250</v>
      </c>
      <c r="F96" s="159" t="s">
        <v>41</v>
      </c>
      <c r="G96" s="71" t="s">
        <v>202</v>
      </c>
      <c r="H96" s="173">
        <v>1.6631944444444446E-2</v>
      </c>
      <c r="I96" s="173">
        <f t="shared" si="2"/>
        <v>2.5578703703703718E-3</v>
      </c>
      <c r="J96" s="47">
        <f t="shared" si="3"/>
        <v>35.07306889352818</v>
      </c>
      <c r="K96" s="28"/>
      <c r="L96" s="94"/>
    </row>
    <row r="97" spans="1:12" s="4" customFormat="1" ht="18" x14ac:dyDescent="0.25">
      <c r="A97" s="95">
        <v>75</v>
      </c>
      <c r="B97" s="28">
        <v>84</v>
      </c>
      <c r="C97" s="33">
        <v>10142605744</v>
      </c>
      <c r="D97" s="34" t="s">
        <v>68</v>
      </c>
      <c r="E97" s="70" t="s">
        <v>295</v>
      </c>
      <c r="F97" s="159" t="s">
        <v>41</v>
      </c>
      <c r="G97" s="71" t="s">
        <v>129</v>
      </c>
      <c r="H97" s="173">
        <v>1.6655092592592593E-2</v>
      </c>
      <c r="I97" s="173">
        <f t="shared" si="2"/>
        <v>2.5810185185185189E-3</v>
      </c>
      <c r="J97" s="47">
        <f t="shared" si="3"/>
        <v>35.024322446143159</v>
      </c>
      <c r="K97" s="28"/>
      <c r="L97" s="94"/>
    </row>
    <row r="98" spans="1:12" s="4" customFormat="1" ht="18" x14ac:dyDescent="0.25">
      <c r="A98" s="95">
        <v>76</v>
      </c>
      <c r="B98" s="28">
        <v>144</v>
      </c>
      <c r="C98" s="33">
        <v>10113612444</v>
      </c>
      <c r="D98" s="34" t="s">
        <v>296</v>
      </c>
      <c r="E98" s="70" t="s">
        <v>235</v>
      </c>
      <c r="F98" s="159" t="s">
        <v>30</v>
      </c>
      <c r="G98" s="71" t="s">
        <v>134</v>
      </c>
      <c r="H98" s="173">
        <v>1.6701388888888887E-2</v>
      </c>
      <c r="I98" s="173">
        <f t="shared" si="2"/>
        <v>2.6273148148148132E-3</v>
      </c>
      <c r="J98" s="47">
        <f t="shared" si="3"/>
        <v>34.927234927234935</v>
      </c>
      <c r="K98" s="28"/>
      <c r="L98" s="94"/>
    </row>
    <row r="99" spans="1:12" s="4" customFormat="1" ht="18" x14ac:dyDescent="0.25">
      <c r="A99" s="95">
        <v>77</v>
      </c>
      <c r="B99" s="28">
        <v>53</v>
      </c>
      <c r="C99" s="33">
        <v>10140590972</v>
      </c>
      <c r="D99" s="34" t="s">
        <v>297</v>
      </c>
      <c r="E99" s="70" t="s">
        <v>298</v>
      </c>
      <c r="F99" s="159" t="s">
        <v>39</v>
      </c>
      <c r="G99" s="71" t="s">
        <v>99</v>
      </c>
      <c r="H99" s="173">
        <v>1.6701388888888887E-2</v>
      </c>
      <c r="I99" s="173">
        <f t="shared" si="2"/>
        <v>2.6273148148148132E-3</v>
      </c>
      <c r="J99" s="47">
        <f t="shared" si="3"/>
        <v>34.927234927234935</v>
      </c>
      <c r="K99" s="28"/>
      <c r="L99" s="94"/>
    </row>
    <row r="100" spans="1:12" s="4" customFormat="1" ht="18" x14ac:dyDescent="0.25">
      <c r="A100" s="95">
        <v>78</v>
      </c>
      <c r="B100" s="28">
        <v>52</v>
      </c>
      <c r="C100" s="33">
        <v>10138543060</v>
      </c>
      <c r="D100" s="34" t="s">
        <v>299</v>
      </c>
      <c r="E100" s="70" t="s">
        <v>195</v>
      </c>
      <c r="F100" s="159" t="s">
        <v>39</v>
      </c>
      <c r="G100" s="71" t="s">
        <v>99</v>
      </c>
      <c r="H100" s="173">
        <v>1.6724537037037034E-2</v>
      </c>
      <c r="I100" s="173">
        <f t="shared" si="2"/>
        <v>2.6504629629629604E-3</v>
      </c>
      <c r="J100" s="47">
        <f t="shared" si="3"/>
        <v>34.878892733564022</v>
      </c>
      <c r="K100" s="28"/>
      <c r="L100" s="94"/>
    </row>
    <row r="101" spans="1:12" s="4" customFormat="1" ht="18" x14ac:dyDescent="0.25">
      <c r="A101" s="95">
        <v>79</v>
      </c>
      <c r="B101" s="28">
        <v>22</v>
      </c>
      <c r="C101" s="33">
        <v>10127317736</v>
      </c>
      <c r="D101" s="34" t="s">
        <v>300</v>
      </c>
      <c r="E101" s="70" t="s">
        <v>301</v>
      </c>
      <c r="F101" s="159" t="s">
        <v>39</v>
      </c>
      <c r="G101" s="71" t="s">
        <v>118</v>
      </c>
      <c r="H101" s="173">
        <v>1.6736111111111111E-2</v>
      </c>
      <c r="I101" s="173">
        <f t="shared" si="2"/>
        <v>2.6620370370370374E-3</v>
      </c>
      <c r="J101" s="47">
        <f t="shared" si="3"/>
        <v>34.854771784232362</v>
      </c>
      <c r="K101" s="28"/>
      <c r="L101" s="94"/>
    </row>
    <row r="102" spans="1:12" s="4" customFormat="1" ht="18" x14ac:dyDescent="0.25">
      <c r="A102" s="95">
        <v>80</v>
      </c>
      <c r="B102" s="28">
        <v>150</v>
      </c>
      <c r="C102" s="33">
        <v>10130737489</v>
      </c>
      <c r="D102" s="34" t="s">
        <v>302</v>
      </c>
      <c r="E102" s="70" t="s">
        <v>303</v>
      </c>
      <c r="F102" s="159" t="s">
        <v>39</v>
      </c>
      <c r="G102" s="71" t="s">
        <v>134</v>
      </c>
      <c r="H102" s="173">
        <v>1.6747685185185185E-2</v>
      </c>
      <c r="I102" s="173">
        <f t="shared" si="2"/>
        <v>2.673611111111111E-3</v>
      </c>
      <c r="J102" s="47">
        <f t="shared" si="3"/>
        <v>34.830684174153419</v>
      </c>
      <c r="K102" s="28"/>
      <c r="L102" s="94"/>
    </row>
    <row r="103" spans="1:12" s="4" customFormat="1" ht="18" x14ac:dyDescent="0.25">
      <c r="A103" s="95">
        <v>81</v>
      </c>
      <c r="B103" s="28">
        <v>112</v>
      </c>
      <c r="C103" s="33">
        <v>10142893512</v>
      </c>
      <c r="D103" s="34" t="s">
        <v>304</v>
      </c>
      <c r="E103" s="70" t="s">
        <v>305</v>
      </c>
      <c r="F103" s="159" t="s">
        <v>39</v>
      </c>
      <c r="G103" s="71" t="s">
        <v>240</v>
      </c>
      <c r="H103" s="173">
        <v>1.6770833333333332E-2</v>
      </c>
      <c r="I103" s="173">
        <f t="shared" si="2"/>
        <v>2.6967592592592581E-3</v>
      </c>
      <c r="J103" s="47">
        <f t="shared" si="3"/>
        <v>34.782608695652179</v>
      </c>
      <c r="K103" s="28"/>
      <c r="L103" s="94"/>
    </row>
    <row r="104" spans="1:12" s="4" customFormat="1" ht="18" x14ac:dyDescent="0.25">
      <c r="A104" s="95">
        <v>82</v>
      </c>
      <c r="B104" s="28">
        <v>151</v>
      </c>
      <c r="C104" s="33">
        <v>10120791959</v>
      </c>
      <c r="D104" s="34" t="s">
        <v>306</v>
      </c>
      <c r="E104" s="70" t="s">
        <v>307</v>
      </c>
      <c r="F104" s="159" t="s">
        <v>39</v>
      </c>
      <c r="G104" s="71" t="s">
        <v>134</v>
      </c>
      <c r="H104" s="173">
        <v>1.6782407407407409E-2</v>
      </c>
      <c r="I104" s="173">
        <f t="shared" si="2"/>
        <v>2.7083333333333352E-3</v>
      </c>
      <c r="J104" s="47">
        <f t="shared" si="3"/>
        <v>34.758620689655174</v>
      </c>
      <c r="K104" s="28"/>
      <c r="L104" s="94"/>
    </row>
    <row r="105" spans="1:12" s="4" customFormat="1" ht="18" x14ac:dyDescent="0.25">
      <c r="A105" s="95">
        <v>83</v>
      </c>
      <c r="B105" s="28">
        <v>143</v>
      </c>
      <c r="C105" s="33">
        <v>10113665792</v>
      </c>
      <c r="D105" s="34" t="s">
        <v>308</v>
      </c>
      <c r="E105" s="70" t="s">
        <v>309</v>
      </c>
      <c r="F105" s="159" t="s">
        <v>30</v>
      </c>
      <c r="G105" s="71" t="s">
        <v>134</v>
      </c>
      <c r="H105" s="173">
        <v>1.6793981481481483E-2</v>
      </c>
      <c r="I105" s="173">
        <f t="shared" si="2"/>
        <v>2.7199074074074087E-3</v>
      </c>
      <c r="J105" s="47">
        <f t="shared" si="3"/>
        <v>34.734665747760161</v>
      </c>
      <c r="K105" s="28"/>
      <c r="L105" s="94"/>
    </row>
    <row r="106" spans="1:12" s="4" customFormat="1" ht="18" x14ac:dyDescent="0.25">
      <c r="A106" s="95">
        <v>84</v>
      </c>
      <c r="B106" s="28">
        <v>27</v>
      </c>
      <c r="C106" s="33">
        <v>10138219021</v>
      </c>
      <c r="D106" s="34" t="s">
        <v>310</v>
      </c>
      <c r="E106" s="70" t="s">
        <v>311</v>
      </c>
      <c r="F106" s="159" t="s">
        <v>39</v>
      </c>
      <c r="G106" s="71" t="s">
        <v>90</v>
      </c>
      <c r="H106" s="173">
        <v>1.6840277777777777E-2</v>
      </c>
      <c r="I106" s="173">
        <f t="shared" si="2"/>
        <v>2.766203703703703E-3</v>
      </c>
      <c r="J106" s="47">
        <f t="shared" si="3"/>
        <v>34.639175257731956</v>
      </c>
      <c r="K106" s="28"/>
      <c r="L106" s="94"/>
    </row>
    <row r="107" spans="1:12" s="4" customFormat="1" ht="18" x14ac:dyDescent="0.25">
      <c r="A107" s="95">
        <v>85</v>
      </c>
      <c r="B107" s="28">
        <v>142</v>
      </c>
      <c r="C107" s="33">
        <v>10139215996</v>
      </c>
      <c r="D107" s="34" t="s">
        <v>71</v>
      </c>
      <c r="E107" s="70" t="s">
        <v>155</v>
      </c>
      <c r="F107" s="159" t="s">
        <v>39</v>
      </c>
      <c r="G107" s="71" t="s">
        <v>312</v>
      </c>
      <c r="H107" s="173">
        <v>1.6851851851851851E-2</v>
      </c>
      <c r="I107" s="173">
        <f t="shared" si="2"/>
        <v>2.7777777777777766E-3</v>
      </c>
      <c r="J107" s="47">
        <f t="shared" si="3"/>
        <v>34.61538461538462</v>
      </c>
      <c r="K107" s="28"/>
      <c r="L107" s="94"/>
    </row>
    <row r="108" spans="1:12" s="4" customFormat="1" ht="18" x14ac:dyDescent="0.25">
      <c r="A108" s="95">
        <v>86</v>
      </c>
      <c r="B108" s="28">
        <v>117</v>
      </c>
      <c r="C108" s="33">
        <v>10105423321</v>
      </c>
      <c r="D108" s="34" t="s">
        <v>313</v>
      </c>
      <c r="E108" s="70" t="s">
        <v>314</v>
      </c>
      <c r="F108" s="159" t="s">
        <v>39</v>
      </c>
      <c r="G108" s="71" t="s">
        <v>202</v>
      </c>
      <c r="H108" s="173">
        <v>1.6886574074074075E-2</v>
      </c>
      <c r="I108" s="173">
        <f t="shared" si="2"/>
        <v>2.8125000000000008E-3</v>
      </c>
      <c r="J108" s="47">
        <f t="shared" si="3"/>
        <v>34.544208361891705</v>
      </c>
      <c r="K108" s="28"/>
      <c r="L108" s="94"/>
    </row>
    <row r="109" spans="1:12" s="4" customFormat="1" ht="18" x14ac:dyDescent="0.25">
      <c r="A109" s="95">
        <v>87</v>
      </c>
      <c r="B109" s="28">
        <v>111</v>
      </c>
      <c r="C109" s="33">
        <v>10104992780</v>
      </c>
      <c r="D109" s="34" t="s">
        <v>315</v>
      </c>
      <c r="E109" s="70" t="s">
        <v>316</v>
      </c>
      <c r="F109" s="159" t="s">
        <v>39</v>
      </c>
      <c r="G109" s="71" t="s">
        <v>240</v>
      </c>
      <c r="H109" s="173">
        <v>1.6909722222222225E-2</v>
      </c>
      <c r="I109" s="173">
        <f t="shared" si="2"/>
        <v>2.8356481481481514E-3</v>
      </c>
      <c r="J109" s="47">
        <f t="shared" si="3"/>
        <v>34.496919917864474</v>
      </c>
      <c r="K109" s="28"/>
      <c r="L109" s="94"/>
    </row>
    <row r="110" spans="1:12" s="4" customFormat="1" ht="18" x14ac:dyDescent="0.25">
      <c r="A110" s="95">
        <v>88</v>
      </c>
      <c r="B110" s="28">
        <v>141</v>
      </c>
      <c r="C110" s="33">
        <v>10128264494</v>
      </c>
      <c r="D110" s="34" t="s">
        <v>65</v>
      </c>
      <c r="E110" s="70" t="s">
        <v>317</v>
      </c>
      <c r="F110" s="159" t="s">
        <v>39</v>
      </c>
      <c r="G110" s="71" t="s">
        <v>312</v>
      </c>
      <c r="H110" s="173">
        <v>1.7025462962962961E-2</v>
      </c>
      <c r="I110" s="173">
        <f t="shared" si="2"/>
        <v>2.9513888888888871E-3</v>
      </c>
      <c r="J110" s="47">
        <f t="shared" si="3"/>
        <v>34.262406526172676</v>
      </c>
      <c r="K110" s="28"/>
      <c r="L110" s="94"/>
    </row>
    <row r="111" spans="1:12" s="4" customFormat="1" ht="18" x14ac:dyDescent="0.25">
      <c r="A111" s="95">
        <v>89</v>
      </c>
      <c r="B111" s="28">
        <v>82</v>
      </c>
      <c r="C111" s="33">
        <v>10139699986</v>
      </c>
      <c r="D111" s="34" t="s">
        <v>318</v>
      </c>
      <c r="E111" s="70" t="s">
        <v>319</v>
      </c>
      <c r="F111" s="159" t="s">
        <v>39</v>
      </c>
      <c r="G111" s="71" t="s">
        <v>99</v>
      </c>
      <c r="H111" s="173">
        <v>1.7037037037037038E-2</v>
      </c>
      <c r="I111" s="173">
        <f t="shared" si="2"/>
        <v>2.9629629629629641E-3</v>
      </c>
      <c r="J111" s="47">
        <f t="shared" si="3"/>
        <v>34.239130434782609</v>
      </c>
      <c r="K111" s="28"/>
      <c r="L111" s="94"/>
    </row>
    <row r="112" spans="1:12" s="4" customFormat="1" ht="18" x14ac:dyDescent="0.25">
      <c r="A112" s="95">
        <v>90</v>
      </c>
      <c r="B112" s="28">
        <v>15</v>
      </c>
      <c r="C112" s="33">
        <v>10129584405</v>
      </c>
      <c r="D112" s="34" t="s">
        <v>320</v>
      </c>
      <c r="E112" s="70" t="s">
        <v>321</v>
      </c>
      <c r="F112" s="159" t="s">
        <v>41</v>
      </c>
      <c r="G112" s="71" t="s">
        <v>106</v>
      </c>
      <c r="H112" s="173">
        <v>1.7094907407407409E-2</v>
      </c>
      <c r="I112" s="173">
        <f t="shared" si="2"/>
        <v>3.0208333333333354E-3</v>
      </c>
      <c r="J112" s="47">
        <f t="shared" si="3"/>
        <v>34.123222748815159</v>
      </c>
      <c r="K112" s="28"/>
      <c r="L112" s="94"/>
    </row>
    <row r="113" spans="1:12" s="4" customFormat="1" ht="18" x14ac:dyDescent="0.25">
      <c r="A113" s="95">
        <v>91</v>
      </c>
      <c r="B113" s="28">
        <v>92</v>
      </c>
      <c r="C113" s="33">
        <v>10140309470</v>
      </c>
      <c r="D113" s="34" t="s">
        <v>322</v>
      </c>
      <c r="E113" s="70">
        <v>40161</v>
      </c>
      <c r="F113" s="159" t="s">
        <v>39</v>
      </c>
      <c r="G113" s="71" t="s">
        <v>96</v>
      </c>
      <c r="H113" s="173">
        <v>1.7106481481481483E-2</v>
      </c>
      <c r="I113" s="173">
        <f t="shared" si="2"/>
        <v>3.032407407407409E-3</v>
      </c>
      <c r="J113" s="47">
        <f t="shared" si="3"/>
        <v>34.100135317997292</v>
      </c>
      <c r="K113" s="28"/>
      <c r="L113" s="94"/>
    </row>
    <row r="114" spans="1:12" s="4" customFormat="1" ht="18" x14ac:dyDescent="0.25">
      <c r="A114" s="95">
        <v>92</v>
      </c>
      <c r="B114" s="28">
        <v>120</v>
      </c>
      <c r="C114" s="33">
        <v>10140309369</v>
      </c>
      <c r="D114" s="34" t="s">
        <v>66</v>
      </c>
      <c r="E114" s="70">
        <v>39744</v>
      </c>
      <c r="F114" s="159" t="s">
        <v>30</v>
      </c>
      <c r="G114" s="71" t="s">
        <v>213</v>
      </c>
      <c r="H114" s="173">
        <v>1.7222222222222222E-2</v>
      </c>
      <c r="I114" s="173">
        <f t="shared" ref="I114:I122" si="4">H114-$H$23</f>
        <v>3.1481481481481482E-3</v>
      </c>
      <c r="J114" s="47">
        <f t="shared" ref="J114:J122" si="5">$K$19/((H114*24))</f>
        <v>33.870967741935488</v>
      </c>
      <c r="K114" s="28"/>
      <c r="L114" s="94"/>
    </row>
    <row r="115" spans="1:12" s="4" customFormat="1" ht="18" x14ac:dyDescent="0.25">
      <c r="A115" s="95">
        <v>93</v>
      </c>
      <c r="B115" s="28">
        <v>148</v>
      </c>
      <c r="C115" s="33">
        <v>10131114476</v>
      </c>
      <c r="D115" s="34" t="s">
        <v>323</v>
      </c>
      <c r="E115" s="70" t="s">
        <v>324</v>
      </c>
      <c r="F115" s="159" t="s">
        <v>39</v>
      </c>
      <c r="G115" s="71" t="s">
        <v>134</v>
      </c>
      <c r="H115" s="173">
        <v>1.7847222222222223E-2</v>
      </c>
      <c r="I115" s="173">
        <f t="shared" si="4"/>
        <v>3.7731481481481487E-3</v>
      </c>
      <c r="J115" s="47">
        <f t="shared" si="5"/>
        <v>32.684824902723733</v>
      </c>
      <c r="K115" s="28"/>
      <c r="L115" s="94"/>
    </row>
    <row r="116" spans="1:12" s="4" customFormat="1" ht="18" x14ac:dyDescent="0.25">
      <c r="A116" s="95">
        <v>94</v>
      </c>
      <c r="B116" s="28">
        <v>34</v>
      </c>
      <c r="C116" s="33">
        <v>10144140364</v>
      </c>
      <c r="D116" s="34" t="s">
        <v>70</v>
      </c>
      <c r="E116" s="70" t="s">
        <v>325</v>
      </c>
      <c r="F116" s="159" t="s">
        <v>39</v>
      </c>
      <c r="G116" s="71" t="s">
        <v>93</v>
      </c>
      <c r="H116" s="173">
        <v>1.7847222222222223E-2</v>
      </c>
      <c r="I116" s="173">
        <f t="shared" si="4"/>
        <v>3.7731481481481487E-3</v>
      </c>
      <c r="J116" s="47">
        <f t="shared" si="5"/>
        <v>32.684824902723733</v>
      </c>
      <c r="K116" s="28"/>
      <c r="L116" s="94"/>
    </row>
    <row r="117" spans="1:12" s="4" customFormat="1" ht="18" x14ac:dyDescent="0.25">
      <c r="A117" s="95">
        <v>95</v>
      </c>
      <c r="B117" s="28">
        <v>62</v>
      </c>
      <c r="C117" s="33">
        <v>10128097069</v>
      </c>
      <c r="D117" s="34" t="s">
        <v>326</v>
      </c>
      <c r="E117" s="70" t="s">
        <v>327</v>
      </c>
      <c r="F117" s="159" t="s">
        <v>39</v>
      </c>
      <c r="G117" s="71" t="s">
        <v>99</v>
      </c>
      <c r="H117" s="173">
        <v>1.7870370370370373E-2</v>
      </c>
      <c r="I117" s="173">
        <f t="shared" si="4"/>
        <v>3.7962962962962993E-3</v>
      </c>
      <c r="J117" s="47">
        <f t="shared" si="5"/>
        <v>32.64248704663212</v>
      </c>
      <c r="K117" s="28"/>
      <c r="L117" s="94"/>
    </row>
    <row r="118" spans="1:12" s="4" customFormat="1" ht="18" x14ac:dyDescent="0.25">
      <c r="A118" s="95">
        <v>96</v>
      </c>
      <c r="B118" s="28">
        <v>135</v>
      </c>
      <c r="C118" s="33"/>
      <c r="D118" s="34" t="s">
        <v>328</v>
      </c>
      <c r="E118" s="70" t="s">
        <v>329</v>
      </c>
      <c r="F118" s="159" t="s">
        <v>39</v>
      </c>
      <c r="G118" s="71" t="s">
        <v>330</v>
      </c>
      <c r="H118" s="173">
        <v>1.832175925925926E-2</v>
      </c>
      <c r="I118" s="173">
        <f t="shared" si="4"/>
        <v>4.2476851851851859E-3</v>
      </c>
      <c r="J118" s="47">
        <f t="shared" si="5"/>
        <v>31.838281743524952</v>
      </c>
      <c r="K118" s="28"/>
      <c r="L118" s="94"/>
    </row>
    <row r="119" spans="1:12" s="4" customFormat="1" ht="18" x14ac:dyDescent="0.25">
      <c r="A119" s="95">
        <v>97</v>
      </c>
      <c r="B119" s="28">
        <v>149</v>
      </c>
      <c r="C119" s="33">
        <v>10128097877</v>
      </c>
      <c r="D119" s="34" t="s">
        <v>331</v>
      </c>
      <c r="E119" s="70" t="s">
        <v>332</v>
      </c>
      <c r="F119" s="159" t="s">
        <v>39</v>
      </c>
      <c r="G119" s="71" t="s">
        <v>134</v>
      </c>
      <c r="H119" s="173">
        <v>1.8472222222222223E-2</v>
      </c>
      <c r="I119" s="173">
        <f t="shared" si="4"/>
        <v>4.3981481481481493E-3</v>
      </c>
      <c r="J119" s="47">
        <f t="shared" si="5"/>
        <v>31.578947368421051</v>
      </c>
      <c r="K119" s="28"/>
      <c r="L119" s="94"/>
    </row>
    <row r="120" spans="1:12" s="4" customFormat="1" ht="18" x14ac:dyDescent="0.25">
      <c r="A120" s="95">
        <v>98</v>
      </c>
      <c r="B120" s="28">
        <v>56</v>
      </c>
      <c r="C120" s="33">
        <v>10132856387</v>
      </c>
      <c r="D120" s="34" t="s">
        <v>333</v>
      </c>
      <c r="E120" s="70" t="s">
        <v>334</v>
      </c>
      <c r="F120" s="159" t="s">
        <v>41</v>
      </c>
      <c r="G120" s="71" t="s">
        <v>99</v>
      </c>
      <c r="H120" s="173">
        <v>1.849537037037037E-2</v>
      </c>
      <c r="I120" s="173">
        <f t="shared" si="4"/>
        <v>4.4212962962962964E-3</v>
      </c>
      <c r="J120" s="47">
        <f t="shared" si="5"/>
        <v>31.539424280350438</v>
      </c>
      <c r="K120" s="28"/>
      <c r="L120" s="94"/>
    </row>
    <row r="121" spans="1:12" s="4" customFormat="1" ht="18" x14ac:dyDescent="0.25">
      <c r="A121" s="95">
        <v>99</v>
      </c>
      <c r="B121" s="28">
        <v>64</v>
      </c>
      <c r="C121" s="33">
        <v>10128042004</v>
      </c>
      <c r="D121" s="34" t="s">
        <v>335</v>
      </c>
      <c r="E121" s="70" t="s">
        <v>336</v>
      </c>
      <c r="F121" s="159" t="s">
        <v>39</v>
      </c>
      <c r="G121" s="71" t="s">
        <v>99</v>
      </c>
      <c r="H121" s="173">
        <v>1.9074074074074073E-2</v>
      </c>
      <c r="I121" s="173">
        <f t="shared" si="4"/>
        <v>4.9999999999999992E-3</v>
      </c>
      <c r="J121" s="47">
        <f t="shared" si="5"/>
        <v>30.582524271844665</v>
      </c>
      <c r="K121" s="28"/>
      <c r="L121" s="94"/>
    </row>
    <row r="122" spans="1:12" s="4" customFormat="1" ht="18" x14ac:dyDescent="0.25">
      <c r="A122" s="95">
        <v>100</v>
      </c>
      <c r="B122" s="28">
        <v>152</v>
      </c>
      <c r="C122" s="33">
        <v>10115495355</v>
      </c>
      <c r="D122" s="34" t="s">
        <v>337</v>
      </c>
      <c r="E122" s="70" t="s">
        <v>338</v>
      </c>
      <c r="F122" s="159" t="s">
        <v>39</v>
      </c>
      <c r="G122" s="71" t="s">
        <v>339</v>
      </c>
      <c r="H122" s="173">
        <v>1.9131944444444444E-2</v>
      </c>
      <c r="I122" s="173">
        <f t="shared" si="4"/>
        <v>5.0578703703703706E-3</v>
      </c>
      <c r="J122" s="47">
        <f t="shared" si="5"/>
        <v>30.490018148820326</v>
      </c>
      <c r="K122" s="28"/>
      <c r="L122" s="94"/>
    </row>
    <row r="123" spans="1:12" s="4" customFormat="1" ht="18" x14ac:dyDescent="0.25">
      <c r="A123" s="95" t="s">
        <v>350</v>
      </c>
      <c r="B123" s="28">
        <v>139</v>
      </c>
      <c r="C123" s="33">
        <v>10113223030</v>
      </c>
      <c r="D123" s="34" t="s">
        <v>340</v>
      </c>
      <c r="E123" s="70" t="s">
        <v>341</v>
      </c>
      <c r="F123" s="159" t="s">
        <v>41</v>
      </c>
      <c r="G123" s="71" t="s">
        <v>143</v>
      </c>
      <c r="H123" s="173"/>
      <c r="I123" s="173"/>
      <c r="J123" s="47"/>
      <c r="K123" s="28"/>
      <c r="L123" s="175" t="s">
        <v>351</v>
      </c>
    </row>
    <row r="124" spans="1:12" s="4" customFormat="1" ht="18" x14ac:dyDescent="0.25">
      <c r="A124" s="95" t="s">
        <v>350</v>
      </c>
      <c r="B124" s="28">
        <v>95</v>
      </c>
      <c r="C124" s="33">
        <v>10111626065</v>
      </c>
      <c r="D124" s="34" t="s">
        <v>342</v>
      </c>
      <c r="E124" s="70" t="s">
        <v>343</v>
      </c>
      <c r="F124" s="159" t="s">
        <v>30</v>
      </c>
      <c r="G124" s="71" t="s">
        <v>166</v>
      </c>
      <c r="H124" s="173"/>
      <c r="I124" s="173"/>
      <c r="J124" s="47"/>
      <c r="K124" s="28"/>
      <c r="L124" s="175" t="s">
        <v>351</v>
      </c>
    </row>
    <row r="125" spans="1:12" s="4" customFormat="1" ht="18" x14ac:dyDescent="0.25">
      <c r="A125" s="95" t="s">
        <v>350</v>
      </c>
      <c r="B125" s="28">
        <v>138</v>
      </c>
      <c r="C125" s="33">
        <v>10091864640</v>
      </c>
      <c r="D125" s="34" t="s">
        <v>69</v>
      </c>
      <c r="E125" s="70">
        <v>39367</v>
      </c>
      <c r="F125" s="159" t="s">
        <v>39</v>
      </c>
      <c r="G125" s="71" t="s">
        <v>143</v>
      </c>
      <c r="H125" s="173"/>
      <c r="I125" s="173"/>
      <c r="J125" s="47"/>
      <c r="K125" s="28"/>
      <c r="L125" s="175" t="s">
        <v>351</v>
      </c>
    </row>
    <row r="126" spans="1:12" s="4" customFormat="1" ht="18" x14ac:dyDescent="0.25">
      <c r="A126" s="95" t="s">
        <v>350</v>
      </c>
      <c r="B126" s="28">
        <v>146</v>
      </c>
      <c r="C126" s="33">
        <v>10114524749</v>
      </c>
      <c r="D126" s="34" t="s">
        <v>344</v>
      </c>
      <c r="E126" s="70" t="s">
        <v>345</v>
      </c>
      <c r="F126" s="159" t="s">
        <v>39</v>
      </c>
      <c r="G126" s="71" t="s">
        <v>134</v>
      </c>
      <c r="H126" s="173"/>
      <c r="I126" s="173"/>
      <c r="J126" s="47"/>
      <c r="K126" s="28"/>
      <c r="L126" s="175" t="s">
        <v>351</v>
      </c>
    </row>
    <row r="127" spans="1:12" s="4" customFormat="1" ht="18" x14ac:dyDescent="0.25">
      <c r="A127" s="95" t="s">
        <v>350</v>
      </c>
      <c r="B127" s="28">
        <v>72</v>
      </c>
      <c r="C127" s="33">
        <v>10142840160</v>
      </c>
      <c r="D127" s="34" t="s">
        <v>346</v>
      </c>
      <c r="E127" s="70" t="s">
        <v>347</v>
      </c>
      <c r="F127" s="159" t="s">
        <v>39</v>
      </c>
      <c r="G127" s="71" t="s">
        <v>99</v>
      </c>
      <c r="H127" s="173"/>
      <c r="I127" s="173"/>
      <c r="J127" s="47"/>
      <c r="K127" s="28"/>
      <c r="L127" s="175" t="s">
        <v>351</v>
      </c>
    </row>
    <row r="128" spans="1:12" s="4" customFormat="1" ht="18.600000000000001" thickBot="1" x14ac:dyDescent="0.3">
      <c r="A128" s="160" t="s">
        <v>74</v>
      </c>
      <c r="B128" s="96">
        <v>55</v>
      </c>
      <c r="C128" s="97">
        <v>10132644170</v>
      </c>
      <c r="D128" s="98" t="s">
        <v>348</v>
      </c>
      <c r="E128" s="99" t="s">
        <v>349</v>
      </c>
      <c r="F128" s="161" t="s">
        <v>41</v>
      </c>
      <c r="G128" s="100" t="s">
        <v>99</v>
      </c>
      <c r="H128" s="176"/>
      <c r="I128" s="176"/>
      <c r="J128" s="101"/>
      <c r="K128" s="96"/>
      <c r="L128" s="102"/>
    </row>
    <row r="129" spans="1:14" ht="9" customHeight="1" thickTop="1" thickBot="1" x14ac:dyDescent="0.35">
      <c r="A129" s="73"/>
      <c r="B129" s="88"/>
      <c r="C129" s="88"/>
      <c r="D129" s="89"/>
      <c r="E129" s="90"/>
      <c r="F129" s="91"/>
      <c r="G129" s="90"/>
      <c r="H129" s="92"/>
      <c r="I129" s="92"/>
      <c r="J129" s="48"/>
      <c r="K129" s="92"/>
      <c r="L129" s="92"/>
      <c r="N129"/>
    </row>
    <row r="130" spans="1:14" ht="15" thickTop="1" x14ac:dyDescent="0.25">
      <c r="A130" s="206" t="s">
        <v>3</v>
      </c>
      <c r="B130" s="207"/>
      <c r="C130" s="207"/>
      <c r="D130" s="207"/>
      <c r="E130" s="207"/>
      <c r="F130" s="207"/>
      <c r="G130" s="207" t="s">
        <v>4</v>
      </c>
      <c r="H130" s="207"/>
      <c r="I130" s="207"/>
      <c r="J130" s="207"/>
      <c r="K130" s="207"/>
      <c r="L130" s="208"/>
      <c r="N130"/>
    </row>
    <row r="131" spans="1:14" x14ac:dyDescent="0.25">
      <c r="A131" s="74" t="s">
        <v>160</v>
      </c>
      <c r="B131" s="8"/>
      <c r="C131" s="78"/>
      <c r="D131" s="25"/>
      <c r="E131" s="51"/>
      <c r="F131" s="58"/>
      <c r="G131" s="37" t="s">
        <v>31</v>
      </c>
      <c r="H131" s="103">
        <v>23</v>
      </c>
      <c r="I131" s="51"/>
      <c r="J131" s="52"/>
      <c r="K131" s="49" t="s">
        <v>29</v>
      </c>
      <c r="L131" s="57">
        <f>COUNTIF(F23:F128,"ЗМС")</f>
        <v>0</v>
      </c>
      <c r="N131"/>
    </row>
    <row r="132" spans="1:14" x14ac:dyDescent="0.25">
      <c r="A132" s="74" t="s">
        <v>161</v>
      </c>
      <c r="B132" s="8"/>
      <c r="C132" s="79"/>
      <c r="D132" s="25"/>
      <c r="E132" s="59"/>
      <c r="F132" s="60"/>
      <c r="G132" s="38" t="s">
        <v>24</v>
      </c>
      <c r="H132" s="103">
        <f>H133+H138</f>
        <v>106</v>
      </c>
      <c r="I132" s="53"/>
      <c r="J132" s="54"/>
      <c r="K132" s="49" t="s">
        <v>18</v>
      </c>
      <c r="L132" s="57">
        <f>COUNTIF(F23:F128,"МСМК")</f>
        <v>0</v>
      </c>
      <c r="N132"/>
    </row>
    <row r="133" spans="1:14" x14ac:dyDescent="0.25">
      <c r="A133" s="74" t="s">
        <v>162</v>
      </c>
      <c r="B133" s="8"/>
      <c r="C133" s="40"/>
      <c r="D133" s="25"/>
      <c r="E133" s="59"/>
      <c r="F133" s="60"/>
      <c r="G133" s="38" t="s">
        <v>25</v>
      </c>
      <c r="H133" s="103">
        <f>H134+H135+H136+H137</f>
        <v>105</v>
      </c>
      <c r="I133" s="53"/>
      <c r="J133" s="54"/>
      <c r="K133" s="49" t="s">
        <v>21</v>
      </c>
      <c r="L133" s="57">
        <f>COUNTIF(F23:F128,"МС")</f>
        <v>0</v>
      </c>
      <c r="N133"/>
    </row>
    <row r="134" spans="1:14" x14ac:dyDescent="0.25">
      <c r="A134" s="74" t="s">
        <v>76</v>
      </c>
      <c r="B134" s="8"/>
      <c r="C134" s="40"/>
      <c r="D134" s="25"/>
      <c r="E134" s="59"/>
      <c r="F134" s="60"/>
      <c r="G134" s="38" t="s">
        <v>26</v>
      </c>
      <c r="H134" s="103">
        <f>COUNT(A23:A128)</f>
        <v>100</v>
      </c>
      <c r="I134" s="53"/>
      <c r="J134" s="54"/>
      <c r="K134" s="49" t="s">
        <v>30</v>
      </c>
      <c r="L134" s="57">
        <f>COUNTIF(F23:F128,"КМС")</f>
        <v>46</v>
      </c>
      <c r="N134"/>
    </row>
    <row r="135" spans="1:14" x14ac:dyDescent="0.25">
      <c r="A135" s="74"/>
      <c r="B135" s="8"/>
      <c r="C135" s="40"/>
      <c r="D135" s="25"/>
      <c r="E135" s="59"/>
      <c r="F135" s="60"/>
      <c r="G135" s="38" t="s">
        <v>40</v>
      </c>
      <c r="H135" s="103">
        <f>COUNTIF(A23:A128,"ЛИМ")</f>
        <v>0</v>
      </c>
      <c r="I135" s="53"/>
      <c r="J135" s="54"/>
      <c r="K135" s="49" t="s">
        <v>39</v>
      </c>
      <c r="L135" s="57">
        <f>COUNTIF(F23:F128,"1 СР")</f>
        <v>48</v>
      </c>
      <c r="N135"/>
    </row>
    <row r="136" spans="1:14" x14ac:dyDescent="0.25">
      <c r="A136" s="74"/>
      <c r="B136" s="8"/>
      <c r="C136" s="8"/>
      <c r="D136" s="25"/>
      <c r="E136" s="59"/>
      <c r="F136" s="60"/>
      <c r="G136" s="38" t="s">
        <v>27</v>
      </c>
      <c r="H136" s="103">
        <f>COUNTIF(A23:A128,"НФ")</f>
        <v>0</v>
      </c>
      <c r="I136" s="53"/>
      <c r="J136" s="54"/>
      <c r="K136" s="49" t="s">
        <v>41</v>
      </c>
      <c r="L136" s="57">
        <f>COUNTIF(F23:F128,"2 СР")</f>
        <v>12</v>
      </c>
      <c r="N136"/>
    </row>
    <row r="137" spans="1:14" x14ac:dyDescent="0.25">
      <c r="A137" s="74"/>
      <c r="B137" s="8"/>
      <c r="C137" s="8"/>
      <c r="D137" s="25"/>
      <c r="E137" s="59"/>
      <c r="F137" s="60"/>
      <c r="G137" s="38" t="s">
        <v>32</v>
      </c>
      <c r="H137" s="103">
        <f>COUNTIF(A23:A128,"ДСКВ")</f>
        <v>5</v>
      </c>
      <c r="I137" s="53"/>
      <c r="J137" s="54"/>
      <c r="K137" s="49" t="s">
        <v>43</v>
      </c>
      <c r="L137" s="57">
        <f>COUNTIF(F23:F128,"3 СР")</f>
        <v>0</v>
      </c>
      <c r="N137"/>
    </row>
    <row r="138" spans="1:14" x14ac:dyDescent="0.25">
      <c r="A138" s="74"/>
      <c r="B138" s="8"/>
      <c r="C138" s="8"/>
      <c r="D138" s="25"/>
      <c r="E138" s="61"/>
      <c r="F138" s="62"/>
      <c r="G138" s="38" t="s">
        <v>28</v>
      </c>
      <c r="H138" s="103">
        <f>COUNTIF(A23:A128,"НС")</f>
        <v>1</v>
      </c>
      <c r="I138" s="55"/>
      <c r="J138" s="56"/>
      <c r="K138" s="49"/>
      <c r="L138" s="39"/>
    </row>
    <row r="139" spans="1:14" ht="9.75" customHeight="1" x14ac:dyDescent="0.25">
      <c r="A139" s="59"/>
      <c r="L139" s="15"/>
    </row>
    <row r="140" spans="1:14" ht="15.6" x14ac:dyDescent="0.25">
      <c r="A140" s="209" t="s">
        <v>77</v>
      </c>
      <c r="B140" s="210"/>
      <c r="C140" s="210"/>
      <c r="D140" s="210"/>
      <c r="E140" s="210" t="s">
        <v>9</v>
      </c>
      <c r="F140" s="210"/>
      <c r="G140" s="210"/>
      <c r="H140" s="210"/>
      <c r="I140" s="210" t="s">
        <v>2</v>
      </c>
      <c r="J140" s="210"/>
      <c r="K140" s="210"/>
      <c r="L140" s="211"/>
    </row>
    <row r="141" spans="1:14" x14ac:dyDescent="0.25">
      <c r="A141" s="197"/>
      <c r="B141" s="198"/>
      <c r="C141" s="198"/>
      <c r="D141" s="198"/>
      <c r="E141" s="198"/>
      <c r="F141" s="212"/>
      <c r="G141" s="212"/>
      <c r="H141" s="212"/>
      <c r="I141" s="212"/>
      <c r="J141" s="212"/>
      <c r="K141" s="212"/>
      <c r="L141" s="213"/>
    </row>
    <row r="142" spans="1:14" x14ac:dyDescent="0.25">
      <c r="A142" s="164"/>
      <c r="D142" s="165"/>
      <c r="E142" s="165"/>
      <c r="F142" s="165"/>
      <c r="G142" s="165"/>
      <c r="H142" s="165"/>
      <c r="I142" s="165"/>
      <c r="J142" s="165"/>
      <c r="K142" s="165"/>
      <c r="L142" s="167"/>
    </row>
    <row r="143" spans="1:14" x14ac:dyDescent="0.25">
      <c r="A143" s="197"/>
      <c r="B143" s="198"/>
      <c r="C143" s="198"/>
      <c r="D143" s="198"/>
      <c r="E143" s="198"/>
      <c r="F143" s="198"/>
      <c r="G143" s="198"/>
      <c r="H143" s="198"/>
      <c r="I143" s="198"/>
      <c r="J143" s="198"/>
      <c r="K143" s="198"/>
      <c r="L143" s="199"/>
    </row>
    <row r="144" spans="1:14" x14ac:dyDescent="0.25">
      <c r="A144" s="197"/>
      <c r="B144" s="198"/>
      <c r="C144" s="198"/>
      <c r="D144" s="198"/>
      <c r="E144" s="198"/>
      <c r="F144" s="214"/>
      <c r="G144" s="214"/>
      <c r="H144" s="214"/>
      <c r="I144" s="214"/>
      <c r="J144" s="214"/>
      <c r="K144" s="214"/>
      <c r="L144" s="215"/>
    </row>
    <row r="145" spans="1:12" ht="16.2" thickBot="1" x14ac:dyDescent="0.3">
      <c r="A145" s="216" t="str">
        <f>G19</f>
        <v>Кавтасьева Е.Г. (1к. Самарская область)</v>
      </c>
      <c r="B145" s="217"/>
      <c r="C145" s="217"/>
      <c r="D145" s="217"/>
      <c r="E145" s="217" t="str">
        <f>G17</f>
        <v>Кондрашова А.Э. (1к. Самарская область)</v>
      </c>
      <c r="F145" s="217"/>
      <c r="G145" s="217"/>
      <c r="H145" s="217"/>
      <c r="I145" s="217" t="str">
        <f>G18</f>
        <v>Передельская С.А. (1к. Самарская область)</v>
      </c>
      <c r="J145" s="217"/>
      <c r="K145" s="217"/>
      <c r="L145" s="218"/>
    </row>
    <row r="146" spans="1:12" ht="14.4" thickTop="1" x14ac:dyDescent="0.25">
      <c r="A146" s="59"/>
    </row>
    <row r="147" spans="1:12" x14ac:dyDescent="0.25">
      <c r="A147" s="59"/>
    </row>
    <row r="148" spans="1:12" x14ac:dyDescent="0.25">
      <c r="A148" s="59"/>
    </row>
    <row r="149" spans="1:12" x14ac:dyDescent="0.25">
      <c r="A149" s="59"/>
    </row>
    <row r="150" spans="1:12" x14ac:dyDescent="0.25">
      <c r="A150" s="59"/>
    </row>
    <row r="151" spans="1:12" x14ac:dyDescent="0.25">
      <c r="A151" s="59"/>
    </row>
    <row r="152" spans="1:12" x14ac:dyDescent="0.25">
      <c r="A152" s="59"/>
    </row>
    <row r="153" spans="1:12" x14ac:dyDescent="0.25">
      <c r="A153" s="59"/>
    </row>
    <row r="154" spans="1:12" x14ac:dyDescent="0.25">
      <c r="A154" s="59"/>
    </row>
    <row r="155" spans="1:12" x14ac:dyDescent="0.25">
      <c r="A155" s="59"/>
    </row>
    <row r="156" spans="1:12" x14ac:dyDescent="0.25">
      <c r="A156" s="59"/>
    </row>
    <row r="157" spans="1:12" x14ac:dyDescent="0.25">
      <c r="A157" s="59"/>
    </row>
    <row r="158" spans="1:12" x14ac:dyDescent="0.25">
      <c r="A158" s="59"/>
    </row>
    <row r="159" spans="1:12" x14ac:dyDescent="0.25">
      <c r="A159" s="59"/>
    </row>
    <row r="160" spans="1:12" x14ac:dyDescent="0.25">
      <c r="A160" s="59"/>
    </row>
    <row r="161" spans="1:7" x14ac:dyDescent="0.25">
      <c r="A161" s="59"/>
    </row>
    <row r="162" spans="1:7" x14ac:dyDescent="0.25">
      <c r="A162" s="59"/>
    </row>
    <row r="163" spans="1:7" x14ac:dyDescent="0.25">
      <c r="A163" s="59"/>
    </row>
    <row r="164" spans="1:7" x14ac:dyDescent="0.25">
      <c r="A164" s="59"/>
    </row>
    <row r="165" spans="1:7" x14ac:dyDescent="0.25">
      <c r="A165" s="59"/>
    </row>
    <row r="166" spans="1:7" x14ac:dyDescent="0.25">
      <c r="A166" s="59"/>
    </row>
    <row r="167" spans="1:7" x14ac:dyDescent="0.25">
      <c r="A167" s="59"/>
    </row>
    <row r="168" spans="1:7" x14ac:dyDescent="0.25">
      <c r="A168" s="59"/>
    </row>
    <row r="169" spans="1:7" x14ac:dyDescent="0.25">
      <c r="A169" s="59"/>
      <c r="G169"/>
    </row>
    <row r="170" spans="1:7" x14ac:dyDescent="0.25">
      <c r="A170" s="59"/>
      <c r="G170"/>
    </row>
    <row r="171" spans="1:7" x14ac:dyDescent="0.25">
      <c r="A171" s="59"/>
      <c r="G171"/>
    </row>
    <row r="172" spans="1:7" x14ac:dyDescent="0.25">
      <c r="A172" s="59"/>
      <c r="G172"/>
    </row>
    <row r="173" spans="1:7" x14ac:dyDescent="0.25">
      <c r="A173" s="59"/>
      <c r="G173"/>
    </row>
    <row r="174" spans="1:7" x14ac:dyDescent="0.25">
      <c r="A174" s="59"/>
      <c r="G174"/>
    </row>
    <row r="175" spans="1:7" x14ac:dyDescent="0.25">
      <c r="A175" s="59"/>
      <c r="G175"/>
    </row>
    <row r="176" spans="1:7" x14ac:dyDescent="0.25">
      <c r="A176" s="59"/>
      <c r="G176"/>
    </row>
    <row r="177" spans="1:7" x14ac:dyDescent="0.25">
      <c r="A177" s="59"/>
      <c r="G177"/>
    </row>
    <row r="178" spans="1:7" x14ac:dyDescent="0.25">
      <c r="A178" s="59"/>
      <c r="G178"/>
    </row>
    <row r="179" spans="1:7" x14ac:dyDescent="0.25">
      <c r="A179" s="59"/>
      <c r="G179"/>
    </row>
    <row r="180" spans="1:7" x14ac:dyDescent="0.25">
      <c r="A180" s="59"/>
      <c r="G180"/>
    </row>
    <row r="181" spans="1:7" x14ac:dyDescent="0.25">
      <c r="A181" s="59"/>
      <c r="G181"/>
    </row>
    <row r="182" spans="1:7" x14ac:dyDescent="0.25">
      <c r="A182" s="59"/>
      <c r="G182"/>
    </row>
    <row r="183" spans="1:7" x14ac:dyDescent="0.25">
      <c r="A183" s="59"/>
      <c r="G183"/>
    </row>
    <row r="184" spans="1:7" x14ac:dyDescent="0.25">
      <c r="A184" s="59"/>
      <c r="G184"/>
    </row>
    <row r="185" spans="1:7" x14ac:dyDescent="0.25">
      <c r="A185" s="59"/>
      <c r="G185"/>
    </row>
    <row r="186" spans="1:7" x14ac:dyDescent="0.25">
      <c r="A186" s="59"/>
      <c r="G186"/>
    </row>
    <row r="187" spans="1:7" x14ac:dyDescent="0.25">
      <c r="A187" s="59"/>
      <c r="G187"/>
    </row>
    <row r="188" spans="1:7" x14ac:dyDescent="0.25">
      <c r="A188" s="59"/>
      <c r="G188"/>
    </row>
    <row r="189" spans="1:7" x14ac:dyDescent="0.25">
      <c r="A189" s="59"/>
      <c r="G189"/>
    </row>
    <row r="190" spans="1:7" x14ac:dyDescent="0.25">
      <c r="A190" s="59"/>
      <c r="G190"/>
    </row>
    <row r="191" spans="1:7" x14ac:dyDescent="0.25">
      <c r="A191" s="59"/>
      <c r="G191"/>
    </row>
    <row r="192" spans="1:7" x14ac:dyDescent="0.25">
      <c r="A192" s="59"/>
      <c r="G192"/>
    </row>
    <row r="193" spans="1:7" x14ac:dyDescent="0.25">
      <c r="A193" s="59"/>
      <c r="G193"/>
    </row>
    <row r="194" spans="1:7" x14ac:dyDescent="0.25">
      <c r="A194" s="59"/>
      <c r="G194"/>
    </row>
    <row r="195" spans="1:7" x14ac:dyDescent="0.25">
      <c r="A195" s="59"/>
      <c r="G195"/>
    </row>
    <row r="196" spans="1:7" x14ac:dyDescent="0.25">
      <c r="G196"/>
    </row>
    <row r="197" spans="1:7" x14ac:dyDescent="0.25">
      <c r="G197"/>
    </row>
    <row r="198" spans="1:7" x14ac:dyDescent="0.25">
      <c r="G198"/>
    </row>
    <row r="199" spans="1:7" x14ac:dyDescent="0.25">
      <c r="G199"/>
    </row>
    <row r="200" spans="1:7" x14ac:dyDescent="0.25">
      <c r="G200"/>
    </row>
    <row r="201" spans="1:7" x14ac:dyDescent="0.25">
      <c r="G201"/>
    </row>
    <row r="202" spans="1:7" x14ac:dyDescent="0.25">
      <c r="G202"/>
    </row>
    <row r="203" spans="1:7" x14ac:dyDescent="0.25">
      <c r="G203"/>
    </row>
    <row r="204" spans="1:7" x14ac:dyDescent="0.25">
      <c r="G204"/>
    </row>
    <row r="205" spans="1:7" x14ac:dyDescent="0.25">
      <c r="G205"/>
    </row>
    <row r="206" spans="1:7" x14ac:dyDescent="0.25">
      <c r="G206"/>
    </row>
    <row r="207" spans="1:7" x14ac:dyDescent="0.25">
      <c r="G207"/>
    </row>
    <row r="208" spans="1:7" x14ac:dyDescent="0.25">
      <c r="G208"/>
    </row>
    <row r="209" spans="7:7" x14ac:dyDescent="0.25">
      <c r="G209"/>
    </row>
    <row r="210" spans="7:7" x14ac:dyDescent="0.25">
      <c r="G210"/>
    </row>
    <row r="211" spans="7:7" x14ac:dyDescent="0.25">
      <c r="G211"/>
    </row>
  </sheetData>
  <mergeCells count="39">
    <mergeCell ref="A144:E144"/>
    <mergeCell ref="F144:L144"/>
    <mergeCell ref="A145:D145"/>
    <mergeCell ref="E145:H145"/>
    <mergeCell ref="I145:L145"/>
    <mergeCell ref="A143:E143"/>
    <mergeCell ref="F143:L143"/>
    <mergeCell ref="H21:H22"/>
    <mergeCell ref="I21:I22"/>
    <mergeCell ref="J21:J22"/>
    <mergeCell ref="K21:K22"/>
    <mergeCell ref="L21:L22"/>
    <mergeCell ref="A130:F130"/>
    <mergeCell ref="G130:L130"/>
    <mergeCell ref="A140:D140"/>
    <mergeCell ref="E140:H140"/>
    <mergeCell ref="I140:L140"/>
    <mergeCell ref="A141:E141"/>
    <mergeCell ref="F141:L141"/>
    <mergeCell ref="A15:G15"/>
    <mergeCell ref="A21:A22"/>
    <mergeCell ref="B21:B22"/>
    <mergeCell ref="C21:C22"/>
    <mergeCell ref="D21:D22"/>
    <mergeCell ref="E21:E22"/>
    <mergeCell ref="F21:F22"/>
    <mergeCell ref="G21:G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phoneticPr fontId="24" type="noConversion"/>
  <conditionalFormatting sqref="B1 B6:B7 B9:B11 B13:B1048576">
    <cfRule type="duplicateValues" dxfId="18" priority="5"/>
  </conditionalFormatting>
  <conditionalFormatting sqref="B1:B1048576">
    <cfRule type="duplicateValues" dxfId="17" priority="1"/>
  </conditionalFormatting>
  <conditionalFormatting sqref="B2">
    <cfRule type="duplicateValues" dxfId="16" priority="4"/>
  </conditionalFormatting>
  <conditionalFormatting sqref="B3">
    <cfRule type="duplicateValues" dxfId="15" priority="3"/>
  </conditionalFormatting>
  <conditionalFormatting sqref="B4">
    <cfRule type="duplicateValues" dxfId="14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D4E80-150E-41EF-A9F0-8D86A3C9F6BD}">
  <sheetPr>
    <tabColor theme="0"/>
  </sheetPr>
  <dimension ref="A1:AA88"/>
  <sheetViews>
    <sheetView topLeftCell="A18" zoomScale="70" zoomScaleNormal="70" workbookViewId="0">
      <selection activeCell="L28" sqref="L28"/>
    </sheetView>
  </sheetViews>
  <sheetFormatPr defaultColWidth="9.109375" defaultRowHeight="13.8" x14ac:dyDescent="0.25"/>
  <cols>
    <col min="1" max="1" width="7" style="1" customWidth="1"/>
    <col min="2" max="2" width="7.88671875" style="81" customWidth="1"/>
    <col min="3" max="3" width="18.109375" style="81" customWidth="1"/>
    <col min="4" max="4" width="26.6640625" style="1" customWidth="1"/>
    <col min="5" max="5" width="14.109375" style="67" customWidth="1"/>
    <col min="6" max="6" width="8.88671875" style="1" customWidth="1"/>
    <col min="7" max="7" width="35" style="1" customWidth="1"/>
    <col min="8" max="22" width="4.109375" style="1" customWidth="1"/>
    <col min="23" max="23" width="11.88671875" style="1" customWidth="1"/>
    <col min="24" max="24" width="19.6640625" style="1" customWidth="1"/>
    <col min="25" max="25" width="7.77734375" style="1" customWidth="1"/>
    <col min="26" max="26" width="13.109375" style="1" customWidth="1"/>
    <col min="27" max="27" width="18.6640625" style="1" customWidth="1"/>
    <col min="28" max="16384" width="9.109375" style="1"/>
  </cols>
  <sheetData>
    <row r="1" spans="1:27" ht="21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27" ht="21" customHeight="1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</row>
    <row r="3" spans="1:27" ht="21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</row>
    <row r="4" spans="1:27" ht="21" customHeight="1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</row>
    <row r="5" spans="1:27" ht="6.6" customHeight="1" x14ac:dyDescent="0.25">
      <c r="A5" s="180" t="s">
        <v>42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</row>
    <row r="6" spans="1:27" s="2" customFormat="1" ht="20.25" customHeight="1" x14ac:dyDescent="0.25">
      <c r="A6" s="181" t="s">
        <v>51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</row>
    <row r="7" spans="1:27" s="2" customFormat="1" ht="18" customHeight="1" x14ac:dyDescent="0.25">
      <c r="A7" s="182" t="s">
        <v>14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</row>
    <row r="8" spans="1:27" s="2" customFormat="1" ht="24.75" customHeight="1" thickBot="1" x14ac:dyDescent="0.3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</row>
    <row r="9" spans="1:27" ht="24" customHeight="1" thickTop="1" x14ac:dyDescent="0.25">
      <c r="A9" s="184" t="s">
        <v>19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6"/>
    </row>
    <row r="10" spans="1:27" ht="18" customHeight="1" x14ac:dyDescent="0.25">
      <c r="A10" s="187" t="s">
        <v>45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9"/>
    </row>
    <row r="11" spans="1:27" ht="19.5" customHeight="1" x14ac:dyDescent="0.25">
      <c r="A11" s="187" t="s">
        <v>163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9"/>
    </row>
    <row r="12" spans="1:27" ht="3.75" customHeight="1" x14ac:dyDescent="0.25">
      <c r="A12" s="228" t="s">
        <v>42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30"/>
    </row>
    <row r="13" spans="1:27" ht="15.6" x14ac:dyDescent="0.25">
      <c r="A13" s="105" t="s">
        <v>79</v>
      </c>
      <c r="B13" s="21"/>
      <c r="C13" s="85"/>
      <c r="D13" s="106"/>
      <c r="E13" s="107"/>
      <c r="F13" s="5"/>
      <c r="G13" s="32" t="s">
        <v>82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9"/>
      <c r="AA13" s="30" t="s">
        <v>46</v>
      </c>
    </row>
    <row r="14" spans="1:27" ht="15.6" x14ac:dyDescent="0.25">
      <c r="A14" s="16" t="s">
        <v>352</v>
      </c>
      <c r="B14" s="11"/>
      <c r="C14" s="11"/>
      <c r="D14" s="108"/>
      <c r="E14" s="109"/>
      <c r="F14" s="6"/>
      <c r="G14" s="110" t="s">
        <v>83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31"/>
      <c r="AA14" s="111" t="s">
        <v>81</v>
      </c>
    </row>
    <row r="15" spans="1:27" ht="14.4" x14ac:dyDescent="0.25">
      <c r="A15" s="190" t="s">
        <v>8</v>
      </c>
      <c r="B15" s="191"/>
      <c r="C15" s="191"/>
      <c r="D15" s="191"/>
      <c r="E15" s="191"/>
      <c r="F15" s="191"/>
      <c r="G15" s="192"/>
      <c r="H15" s="223" t="s">
        <v>0</v>
      </c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224"/>
    </row>
    <row r="16" spans="1:27" ht="14.4" x14ac:dyDescent="0.25">
      <c r="A16" s="17" t="s">
        <v>15</v>
      </c>
      <c r="B16" s="112"/>
      <c r="C16" s="112"/>
      <c r="D16" s="7"/>
      <c r="E16" s="65"/>
      <c r="F16" s="7"/>
      <c r="G16" s="9" t="s">
        <v>42</v>
      </c>
      <c r="H16" s="113" t="s">
        <v>369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7"/>
      <c r="X16" s="7"/>
      <c r="Y16" s="7"/>
      <c r="Z16" s="112"/>
      <c r="AA16" s="115"/>
    </row>
    <row r="17" spans="1:27" ht="14.4" x14ac:dyDescent="0.25">
      <c r="A17" s="17" t="s">
        <v>16</v>
      </c>
      <c r="B17" s="112"/>
      <c r="C17" s="112"/>
      <c r="D17" s="8"/>
      <c r="E17" s="116"/>
      <c r="F17" s="8"/>
      <c r="G17" s="9" t="s">
        <v>377</v>
      </c>
      <c r="H17" s="113" t="s">
        <v>37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7"/>
      <c r="X17" s="7"/>
      <c r="Y17" s="7"/>
      <c r="Z17" s="112"/>
      <c r="AA17" s="115"/>
    </row>
    <row r="18" spans="1:27" ht="14.4" x14ac:dyDescent="0.25">
      <c r="A18" s="17" t="s">
        <v>17</v>
      </c>
      <c r="B18" s="112"/>
      <c r="C18" s="112"/>
      <c r="D18" s="9"/>
      <c r="E18" s="65"/>
      <c r="F18" s="7"/>
      <c r="G18" s="9" t="s">
        <v>379</v>
      </c>
      <c r="H18" s="113" t="s">
        <v>38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7"/>
      <c r="X18" s="7"/>
      <c r="Y18" s="7"/>
      <c r="Z18" s="112"/>
      <c r="AA18" s="115"/>
    </row>
    <row r="19" spans="1:27" ht="16.2" thickBot="1" x14ac:dyDescent="0.3">
      <c r="A19" s="117" t="s">
        <v>13</v>
      </c>
      <c r="B19" s="118"/>
      <c r="C19" s="118"/>
      <c r="D19" s="119"/>
      <c r="E19" s="120"/>
      <c r="F19" s="121"/>
      <c r="G19" s="9" t="s">
        <v>378</v>
      </c>
      <c r="H19" s="122" t="s">
        <v>36</v>
      </c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4"/>
      <c r="X19" s="124"/>
      <c r="Y19" s="124"/>
      <c r="Z19" s="83"/>
      <c r="AA19" s="125" t="s">
        <v>355</v>
      </c>
    </row>
    <row r="20" spans="1:27" ht="6.75" customHeight="1" thickTop="1" thickBot="1" x14ac:dyDescent="0.3">
      <c r="A20" s="126"/>
      <c r="B20" s="127"/>
      <c r="C20" s="127"/>
      <c r="D20" s="126"/>
      <c r="E20" s="128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1:27" s="129" customFormat="1" ht="21.75" customHeight="1" thickTop="1" x14ac:dyDescent="0.25">
      <c r="A21" s="193" t="s">
        <v>5</v>
      </c>
      <c r="B21" s="195" t="s">
        <v>10</v>
      </c>
      <c r="C21" s="195" t="s">
        <v>35</v>
      </c>
      <c r="D21" s="195" t="s">
        <v>1</v>
      </c>
      <c r="E21" s="225" t="s">
        <v>34</v>
      </c>
      <c r="F21" s="195" t="s">
        <v>7</v>
      </c>
      <c r="G21" s="195" t="s">
        <v>11</v>
      </c>
      <c r="H21" s="227" t="s">
        <v>47</v>
      </c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195" t="s">
        <v>48</v>
      </c>
      <c r="X21" s="195" t="s">
        <v>49</v>
      </c>
      <c r="Y21" s="195" t="s">
        <v>50</v>
      </c>
      <c r="Z21" s="202" t="s">
        <v>22</v>
      </c>
      <c r="AA21" s="204" t="s">
        <v>12</v>
      </c>
    </row>
    <row r="22" spans="1:27" s="129" customFormat="1" ht="18" customHeight="1" x14ac:dyDescent="0.25">
      <c r="A22" s="194"/>
      <c r="B22" s="196"/>
      <c r="C22" s="196"/>
      <c r="D22" s="196"/>
      <c r="E22" s="226"/>
      <c r="F22" s="196"/>
      <c r="G22" s="196"/>
      <c r="H22" s="168">
        <v>1</v>
      </c>
      <c r="I22" s="168">
        <v>2</v>
      </c>
      <c r="J22" s="168">
        <v>3</v>
      </c>
      <c r="K22" s="168">
        <v>4</v>
      </c>
      <c r="L22" s="168">
        <v>5</v>
      </c>
      <c r="M22" s="168">
        <v>6</v>
      </c>
      <c r="N22" s="168">
        <v>7</v>
      </c>
      <c r="O22" s="168">
        <v>8</v>
      </c>
      <c r="P22" s="168">
        <v>9</v>
      </c>
      <c r="Q22" s="168">
        <v>10</v>
      </c>
      <c r="R22" s="168">
        <v>11</v>
      </c>
      <c r="S22" s="168">
        <v>12</v>
      </c>
      <c r="T22" s="168">
        <v>13</v>
      </c>
      <c r="U22" s="168">
        <v>14</v>
      </c>
      <c r="V22" s="168">
        <v>15</v>
      </c>
      <c r="W22" s="196"/>
      <c r="X22" s="196"/>
      <c r="Y22" s="196"/>
      <c r="Z22" s="203"/>
      <c r="AA22" s="205"/>
    </row>
    <row r="23" spans="1:27" s="4" customFormat="1" ht="18" x14ac:dyDescent="0.25">
      <c r="A23" s="93">
        <v>1</v>
      </c>
      <c r="B23" s="28">
        <v>36</v>
      </c>
      <c r="C23" s="130">
        <v>10124554044</v>
      </c>
      <c r="D23" s="131" t="s">
        <v>91</v>
      </c>
      <c r="E23" s="154">
        <v>39404</v>
      </c>
      <c r="F23" s="133" t="s">
        <v>30</v>
      </c>
      <c r="G23" s="134" t="s">
        <v>93</v>
      </c>
      <c r="H23" s="132"/>
      <c r="I23" s="132">
        <v>3</v>
      </c>
      <c r="J23" s="132"/>
      <c r="K23" s="132"/>
      <c r="L23" s="132"/>
      <c r="M23" s="132">
        <v>5</v>
      </c>
      <c r="N23" s="132">
        <v>3</v>
      </c>
      <c r="O23" s="132">
        <v>5</v>
      </c>
      <c r="P23" s="132">
        <v>3</v>
      </c>
      <c r="Q23" s="132">
        <v>5</v>
      </c>
      <c r="R23" s="132">
        <v>3</v>
      </c>
      <c r="S23" s="132">
        <v>5</v>
      </c>
      <c r="T23" s="132">
        <v>3</v>
      </c>
      <c r="U23" s="132">
        <v>3</v>
      </c>
      <c r="V23" s="132">
        <v>5</v>
      </c>
      <c r="W23" s="162">
        <f>SUM(H23:V23)</f>
        <v>43</v>
      </c>
      <c r="X23" s="132">
        <v>1</v>
      </c>
      <c r="Y23" s="132"/>
      <c r="Z23" s="28" t="s">
        <v>30</v>
      </c>
      <c r="AA23" s="135"/>
    </row>
    <row r="24" spans="1:27" s="4" customFormat="1" ht="18" x14ac:dyDescent="0.25">
      <c r="A24" s="93">
        <v>2</v>
      </c>
      <c r="B24" s="28">
        <v>18</v>
      </c>
      <c r="C24" s="130">
        <v>10118211759</v>
      </c>
      <c r="D24" s="131" t="s">
        <v>104</v>
      </c>
      <c r="E24" s="154" t="s">
        <v>105</v>
      </c>
      <c r="F24" s="133" t="s">
        <v>30</v>
      </c>
      <c r="G24" s="134" t="s">
        <v>106</v>
      </c>
      <c r="H24" s="132"/>
      <c r="I24" s="132"/>
      <c r="J24" s="132"/>
      <c r="K24" s="132">
        <v>5</v>
      </c>
      <c r="L24" s="132"/>
      <c r="M24" s="132"/>
      <c r="N24" s="132">
        <v>5</v>
      </c>
      <c r="O24" s="132">
        <v>3</v>
      </c>
      <c r="P24" s="132">
        <v>5</v>
      </c>
      <c r="Q24" s="132">
        <v>3</v>
      </c>
      <c r="R24" s="132">
        <v>5</v>
      </c>
      <c r="S24" s="132">
        <v>3</v>
      </c>
      <c r="T24" s="132">
        <v>5</v>
      </c>
      <c r="U24" s="132">
        <v>5</v>
      </c>
      <c r="V24" s="132">
        <v>3</v>
      </c>
      <c r="W24" s="162">
        <f t="shared" ref="W24:W36" si="0">SUM(H24:V24)</f>
        <v>42</v>
      </c>
      <c r="X24" s="132">
        <v>2</v>
      </c>
      <c r="Y24" s="132"/>
      <c r="Z24" s="28" t="s">
        <v>30</v>
      </c>
      <c r="AA24" s="135"/>
    </row>
    <row r="25" spans="1:27" s="4" customFormat="1" ht="18" x14ac:dyDescent="0.25">
      <c r="A25" s="93">
        <v>3</v>
      </c>
      <c r="B25" s="28">
        <v>44</v>
      </c>
      <c r="C25" s="130">
        <v>10116255086</v>
      </c>
      <c r="D25" s="131" t="s">
        <v>132</v>
      </c>
      <c r="E25" s="154" t="s">
        <v>133</v>
      </c>
      <c r="F25" s="133" t="s">
        <v>30</v>
      </c>
      <c r="G25" s="134" t="s">
        <v>134</v>
      </c>
      <c r="H25" s="132"/>
      <c r="I25" s="132">
        <v>5</v>
      </c>
      <c r="J25" s="132">
        <v>1</v>
      </c>
      <c r="K25" s="132"/>
      <c r="L25" s="132">
        <v>3</v>
      </c>
      <c r="M25" s="132">
        <v>2</v>
      </c>
      <c r="N25" s="132"/>
      <c r="O25" s="132">
        <v>2</v>
      </c>
      <c r="P25" s="132">
        <v>1</v>
      </c>
      <c r="Q25" s="132">
        <v>2</v>
      </c>
      <c r="R25" s="132"/>
      <c r="S25" s="132"/>
      <c r="T25" s="132">
        <v>1</v>
      </c>
      <c r="U25" s="132">
        <v>2</v>
      </c>
      <c r="V25" s="132"/>
      <c r="W25" s="162">
        <f t="shared" si="0"/>
        <v>19</v>
      </c>
      <c r="X25" s="132">
        <v>9</v>
      </c>
      <c r="Y25" s="132"/>
      <c r="Z25" s="28" t="s">
        <v>30</v>
      </c>
      <c r="AA25" s="135"/>
    </row>
    <row r="26" spans="1:27" s="4" customFormat="1" ht="18" x14ac:dyDescent="0.25">
      <c r="A26" s="93">
        <v>4</v>
      </c>
      <c r="B26" s="28">
        <v>59</v>
      </c>
      <c r="C26" s="130">
        <v>10104617817</v>
      </c>
      <c r="D26" s="131" t="s">
        <v>97</v>
      </c>
      <c r="E26" s="154" t="s">
        <v>98</v>
      </c>
      <c r="F26" s="133" t="s">
        <v>30</v>
      </c>
      <c r="G26" s="134" t="s">
        <v>99</v>
      </c>
      <c r="H26" s="132">
        <v>3</v>
      </c>
      <c r="I26" s="132"/>
      <c r="J26" s="132"/>
      <c r="K26" s="132">
        <v>1</v>
      </c>
      <c r="L26" s="132">
        <v>2</v>
      </c>
      <c r="M26" s="132">
        <v>3</v>
      </c>
      <c r="N26" s="132">
        <v>1</v>
      </c>
      <c r="O26" s="132"/>
      <c r="P26" s="132"/>
      <c r="Q26" s="132"/>
      <c r="R26" s="132">
        <v>2</v>
      </c>
      <c r="S26" s="132">
        <v>1</v>
      </c>
      <c r="T26" s="132"/>
      <c r="U26" s="132"/>
      <c r="V26" s="132"/>
      <c r="W26" s="162">
        <f t="shared" si="0"/>
        <v>13</v>
      </c>
      <c r="X26" s="132">
        <v>6</v>
      </c>
      <c r="Y26" s="132"/>
      <c r="Z26" s="28" t="s">
        <v>39</v>
      </c>
      <c r="AA26" s="135"/>
    </row>
    <row r="27" spans="1:27" s="4" customFormat="1" ht="18" x14ac:dyDescent="0.25">
      <c r="A27" s="93">
        <v>5</v>
      </c>
      <c r="B27" s="28">
        <v>81</v>
      </c>
      <c r="C27" s="130">
        <v>10104689858</v>
      </c>
      <c r="D27" s="131" t="s">
        <v>130</v>
      </c>
      <c r="E27" s="154" t="s">
        <v>131</v>
      </c>
      <c r="F27" s="133" t="s">
        <v>30</v>
      </c>
      <c r="G27" s="134" t="s">
        <v>99</v>
      </c>
      <c r="H27" s="132"/>
      <c r="I27" s="132"/>
      <c r="J27" s="132">
        <v>2</v>
      </c>
      <c r="K27" s="132"/>
      <c r="L27" s="132">
        <v>1</v>
      </c>
      <c r="M27" s="132"/>
      <c r="N27" s="132"/>
      <c r="O27" s="132">
        <v>1</v>
      </c>
      <c r="P27" s="132"/>
      <c r="Q27" s="132">
        <v>1</v>
      </c>
      <c r="R27" s="132"/>
      <c r="S27" s="132">
        <v>2</v>
      </c>
      <c r="T27" s="132">
        <v>2</v>
      </c>
      <c r="U27" s="132">
        <v>1</v>
      </c>
      <c r="V27" s="132">
        <v>1</v>
      </c>
      <c r="W27" s="162">
        <f t="shared" si="0"/>
        <v>11</v>
      </c>
      <c r="X27" s="132">
        <v>4</v>
      </c>
      <c r="Y27" s="132"/>
      <c r="Z27" s="28" t="s">
        <v>39</v>
      </c>
      <c r="AA27" s="135"/>
    </row>
    <row r="28" spans="1:27" s="4" customFormat="1" ht="18" x14ac:dyDescent="0.25">
      <c r="A28" s="93">
        <v>6</v>
      </c>
      <c r="B28" s="28">
        <v>17</v>
      </c>
      <c r="C28" s="130">
        <v>10113107943</v>
      </c>
      <c r="D28" s="131" t="s">
        <v>107</v>
      </c>
      <c r="E28" s="154" t="s">
        <v>108</v>
      </c>
      <c r="F28" s="133" t="s">
        <v>30</v>
      </c>
      <c r="G28" s="134" t="s">
        <v>106</v>
      </c>
      <c r="H28" s="132"/>
      <c r="I28" s="132"/>
      <c r="J28" s="132"/>
      <c r="K28" s="132"/>
      <c r="L28" s="132">
        <v>5</v>
      </c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62">
        <f t="shared" si="0"/>
        <v>5</v>
      </c>
      <c r="X28" s="132">
        <v>16</v>
      </c>
      <c r="Y28" s="132"/>
      <c r="Z28" s="28"/>
      <c r="AA28" s="135"/>
    </row>
    <row r="29" spans="1:27" s="4" customFormat="1" ht="18" x14ac:dyDescent="0.25">
      <c r="A29" s="93">
        <v>7</v>
      </c>
      <c r="B29" s="28">
        <v>7</v>
      </c>
      <c r="C29" s="130">
        <v>10130128817</v>
      </c>
      <c r="D29" s="131" t="s">
        <v>123</v>
      </c>
      <c r="E29" s="154" t="s">
        <v>124</v>
      </c>
      <c r="F29" s="133" t="s">
        <v>41</v>
      </c>
      <c r="G29" s="134" t="s">
        <v>75</v>
      </c>
      <c r="H29" s="132">
        <v>2</v>
      </c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>
        <v>2</v>
      </c>
      <c r="W29" s="162">
        <f t="shared" si="0"/>
        <v>4</v>
      </c>
      <c r="X29" s="132">
        <v>3</v>
      </c>
      <c r="Y29" s="132"/>
      <c r="Z29" s="28"/>
      <c r="AA29" s="135"/>
    </row>
    <row r="30" spans="1:27" s="4" customFormat="1" ht="18" x14ac:dyDescent="0.25">
      <c r="A30" s="93">
        <v>8</v>
      </c>
      <c r="B30" s="28">
        <v>37</v>
      </c>
      <c r="C30" s="130">
        <v>10130179943</v>
      </c>
      <c r="D30" s="131" t="s">
        <v>119</v>
      </c>
      <c r="E30" s="154" t="s">
        <v>120</v>
      </c>
      <c r="F30" s="133" t="s">
        <v>30</v>
      </c>
      <c r="G30" s="134" t="s">
        <v>93</v>
      </c>
      <c r="H30" s="132"/>
      <c r="I30" s="132">
        <v>2</v>
      </c>
      <c r="J30" s="132"/>
      <c r="K30" s="132">
        <v>2</v>
      </c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62">
        <f t="shared" si="0"/>
        <v>4</v>
      </c>
      <c r="X30" s="132">
        <v>15</v>
      </c>
      <c r="Y30" s="132"/>
      <c r="Z30" s="28"/>
      <c r="AA30" s="135"/>
    </row>
    <row r="31" spans="1:27" s="4" customFormat="1" ht="18" x14ac:dyDescent="0.25">
      <c r="A31" s="93">
        <v>9</v>
      </c>
      <c r="B31" s="28">
        <v>127</v>
      </c>
      <c r="C31" s="130">
        <v>10117276418</v>
      </c>
      <c r="D31" s="131" t="s">
        <v>86</v>
      </c>
      <c r="E31" s="154" t="s">
        <v>87</v>
      </c>
      <c r="F31" s="133" t="s">
        <v>30</v>
      </c>
      <c r="G31" s="134" t="s">
        <v>88</v>
      </c>
      <c r="H31" s="132"/>
      <c r="I31" s="132"/>
      <c r="J31" s="132"/>
      <c r="K31" s="132">
        <v>3</v>
      </c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62">
        <f t="shared" si="0"/>
        <v>3</v>
      </c>
      <c r="X31" s="132">
        <v>11</v>
      </c>
      <c r="Y31" s="132"/>
      <c r="Z31" s="28"/>
      <c r="AA31" s="135"/>
    </row>
    <row r="32" spans="1:27" s="4" customFormat="1" ht="18" x14ac:dyDescent="0.25">
      <c r="A32" s="93">
        <v>10</v>
      </c>
      <c r="B32" s="28">
        <v>69</v>
      </c>
      <c r="C32" s="130">
        <v>10131547744</v>
      </c>
      <c r="D32" s="131" t="s">
        <v>135</v>
      </c>
      <c r="E32" s="154" t="s">
        <v>136</v>
      </c>
      <c r="F32" s="133" t="s">
        <v>39</v>
      </c>
      <c r="G32" s="134" t="s">
        <v>99</v>
      </c>
      <c r="H32" s="132"/>
      <c r="I32" s="132"/>
      <c r="J32" s="132"/>
      <c r="K32" s="132"/>
      <c r="L32" s="132"/>
      <c r="M32" s="132"/>
      <c r="N32" s="132">
        <v>2</v>
      </c>
      <c r="O32" s="132"/>
      <c r="P32" s="132"/>
      <c r="Q32" s="132"/>
      <c r="R32" s="132"/>
      <c r="S32" s="132"/>
      <c r="T32" s="132"/>
      <c r="U32" s="132"/>
      <c r="V32" s="132"/>
      <c r="W32" s="162">
        <f t="shared" si="0"/>
        <v>2</v>
      </c>
      <c r="X32" s="132">
        <v>14</v>
      </c>
      <c r="Y32" s="132"/>
      <c r="Z32" s="28"/>
      <c r="AA32" s="135"/>
    </row>
    <row r="33" spans="1:27" s="4" customFormat="1" ht="18" x14ac:dyDescent="0.25">
      <c r="A33" s="93">
        <v>11</v>
      </c>
      <c r="B33" s="28">
        <v>67</v>
      </c>
      <c r="C33" s="130">
        <v>10131638983</v>
      </c>
      <c r="D33" s="131" t="s">
        <v>112</v>
      </c>
      <c r="E33" s="154" t="s">
        <v>113</v>
      </c>
      <c r="F33" s="133" t="s">
        <v>39</v>
      </c>
      <c r="G33" s="134" t="s">
        <v>99</v>
      </c>
      <c r="H33" s="132"/>
      <c r="I33" s="132"/>
      <c r="J33" s="132"/>
      <c r="K33" s="132"/>
      <c r="L33" s="132"/>
      <c r="M33" s="132"/>
      <c r="N33" s="132"/>
      <c r="O33" s="132"/>
      <c r="P33" s="132">
        <v>2</v>
      </c>
      <c r="Q33" s="132"/>
      <c r="R33" s="132"/>
      <c r="S33" s="132"/>
      <c r="T33" s="132"/>
      <c r="U33" s="132"/>
      <c r="V33" s="132"/>
      <c r="W33" s="162">
        <f t="shared" si="0"/>
        <v>2</v>
      </c>
      <c r="X33" s="132">
        <v>17</v>
      </c>
      <c r="Y33" s="132"/>
      <c r="Z33" s="28"/>
      <c r="AA33" s="135"/>
    </row>
    <row r="34" spans="1:27" s="4" customFormat="1" ht="18" x14ac:dyDescent="0.25">
      <c r="A34" s="93">
        <v>12</v>
      </c>
      <c r="B34" s="28">
        <v>94</v>
      </c>
      <c r="C34" s="130">
        <v>10139998767</v>
      </c>
      <c r="D34" s="131" t="s">
        <v>94</v>
      </c>
      <c r="E34" s="154" t="s">
        <v>95</v>
      </c>
      <c r="F34" s="133" t="s">
        <v>30</v>
      </c>
      <c r="G34" s="134" t="s">
        <v>96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>
        <v>1</v>
      </c>
      <c r="S34" s="132"/>
      <c r="T34" s="132"/>
      <c r="U34" s="132"/>
      <c r="V34" s="132"/>
      <c r="W34" s="162">
        <f t="shared" si="0"/>
        <v>1</v>
      </c>
      <c r="X34" s="132">
        <v>5</v>
      </c>
      <c r="Y34" s="132"/>
      <c r="Z34" s="28"/>
      <c r="AA34" s="135"/>
    </row>
    <row r="35" spans="1:27" s="4" customFormat="1" ht="18" x14ac:dyDescent="0.25">
      <c r="A35" s="93">
        <v>13</v>
      </c>
      <c r="B35" s="28">
        <v>23</v>
      </c>
      <c r="C35" s="130">
        <v>10139193162</v>
      </c>
      <c r="D35" s="131" t="s">
        <v>116</v>
      </c>
      <c r="E35" s="154">
        <v>40145</v>
      </c>
      <c r="F35" s="133" t="s">
        <v>39</v>
      </c>
      <c r="G35" s="134" t="s">
        <v>118</v>
      </c>
      <c r="H35" s="132">
        <v>1</v>
      </c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62">
        <f t="shared" si="0"/>
        <v>1</v>
      </c>
      <c r="X35" s="132">
        <v>7</v>
      </c>
      <c r="Y35" s="132"/>
      <c r="Z35" s="28"/>
      <c r="AA35" s="135"/>
    </row>
    <row r="36" spans="1:27" s="4" customFormat="1" ht="18" x14ac:dyDescent="0.25">
      <c r="A36" s="93">
        <v>14</v>
      </c>
      <c r="B36" s="28">
        <v>77</v>
      </c>
      <c r="C36" s="130">
        <v>10115078760</v>
      </c>
      <c r="D36" s="131" t="s">
        <v>100</v>
      </c>
      <c r="E36" s="154" t="s">
        <v>101</v>
      </c>
      <c r="F36" s="133" t="s">
        <v>30</v>
      </c>
      <c r="G36" s="134" t="s">
        <v>99</v>
      </c>
      <c r="H36" s="132"/>
      <c r="I36" s="132"/>
      <c r="J36" s="132"/>
      <c r="K36" s="132"/>
      <c r="L36" s="132"/>
      <c r="M36" s="132">
        <v>1</v>
      </c>
      <c r="N36" s="132"/>
      <c r="O36" s="132"/>
      <c r="P36" s="132"/>
      <c r="Q36" s="132"/>
      <c r="R36" s="132"/>
      <c r="S36" s="132"/>
      <c r="T36" s="132"/>
      <c r="U36" s="132"/>
      <c r="V36" s="132"/>
      <c r="W36" s="162">
        <f t="shared" si="0"/>
        <v>1</v>
      </c>
      <c r="X36" s="132">
        <v>13</v>
      </c>
      <c r="Y36" s="132"/>
      <c r="Z36" s="28"/>
      <c r="AA36" s="135"/>
    </row>
    <row r="37" spans="1:27" s="4" customFormat="1" ht="18" x14ac:dyDescent="0.25">
      <c r="A37" s="93">
        <v>15</v>
      </c>
      <c r="B37" s="28">
        <v>29</v>
      </c>
      <c r="C37" s="130">
        <v>10139118794</v>
      </c>
      <c r="D37" s="131" t="s">
        <v>89</v>
      </c>
      <c r="E37" s="154">
        <v>40038</v>
      </c>
      <c r="F37" s="133" t="s">
        <v>39</v>
      </c>
      <c r="G37" s="134" t="s">
        <v>90</v>
      </c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63"/>
      <c r="X37" s="132">
        <v>8</v>
      </c>
      <c r="Y37" s="132"/>
      <c r="Z37" s="28"/>
      <c r="AA37" s="135"/>
    </row>
    <row r="38" spans="1:27" s="4" customFormat="1" ht="18" x14ac:dyDescent="0.25">
      <c r="A38" s="93">
        <v>16</v>
      </c>
      <c r="B38" s="28">
        <v>8</v>
      </c>
      <c r="C38" s="130">
        <v>10130164280</v>
      </c>
      <c r="D38" s="131" t="s">
        <v>114</v>
      </c>
      <c r="E38" s="154" t="s">
        <v>115</v>
      </c>
      <c r="F38" s="133" t="s">
        <v>41</v>
      </c>
      <c r="G38" s="134" t="s">
        <v>75</v>
      </c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63"/>
      <c r="X38" s="132">
        <v>10</v>
      </c>
      <c r="Y38" s="132"/>
      <c r="Z38" s="28"/>
      <c r="AA38" s="135"/>
    </row>
    <row r="39" spans="1:27" s="4" customFormat="1" ht="18" x14ac:dyDescent="0.25">
      <c r="A39" s="93">
        <v>17</v>
      </c>
      <c r="B39" s="28">
        <v>88</v>
      </c>
      <c r="C39" s="130">
        <v>10144160168</v>
      </c>
      <c r="D39" s="131" t="s">
        <v>127</v>
      </c>
      <c r="E39" s="154" t="s">
        <v>128</v>
      </c>
      <c r="F39" s="133" t="s">
        <v>41</v>
      </c>
      <c r="G39" s="134" t="s">
        <v>129</v>
      </c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63"/>
      <c r="X39" s="132">
        <v>12</v>
      </c>
      <c r="Y39" s="132"/>
      <c r="Z39" s="28"/>
      <c r="AA39" s="135"/>
    </row>
    <row r="40" spans="1:27" s="4" customFormat="1" ht="18" x14ac:dyDescent="0.25">
      <c r="A40" s="93" t="s">
        <v>78</v>
      </c>
      <c r="B40" s="28">
        <v>68</v>
      </c>
      <c r="C40" s="130">
        <v>10131547138</v>
      </c>
      <c r="D40" s="131" t="s">
        <v>109</v>
      </c>
      <c r="E40" s="154" t="s">
        <v>110</v>
      </c>
      <c r="F40" s="133" t="s">
        <v>39</v>
      </c>
      <c r="G40" s="134" t="s">
        <v>99</v>
      </c>
      <c r="H40" s="132">
        <v>5</v>
      </c>
      <c r="I40" s="132"/>
      <c r="J40" s="132">
        <v>3</v>
      </c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63"/>
      <c r="X40" s="132"/>
      <c r="Y40" s="132"/>
      <c r="Z40" s="28"/>
      <c r="AA40" s="135"/>
    </row>
    <row r="41" spans="1:27" s="4" customFormat="1" ht="18" x14ac:dyDescent="0.25">
      <c r="A41" s="93" t="s">
        <v>78</v>
      </c>
      <c r="B41" s="28">
        <v>9</v>
      </c>
      <c r="C41" s="130">
        <v>10116260544</v>
      </c>
      <c r="D41" s="131" t="s">
        <v>102</v>
      </c>
      <c r="E41" s="154" t="s">
        <v>103</v>
      </c>
      <c r="F41" s="133" t="s">
        <v>41</v>
      </c>
      <c r="G41" s="134" t="s">
        <v>75</v>
      </c>
      <c r="H41" s="132"/>
      <c r="I41" s="132">
        <v>1</v>
      </c>
      <c r="J41" s="132">
        <v>5</v>
      </c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63"/>
      <c r="X41" s="132"/>
      <c r="Y41" s="132"/>
      <c r="Z41" s="28"/>
      <c r="AA41" s="135"/>
    </row>
    <row r="42" spans="1:27" s="4" customFormat="1" ht="18" x14ac:dyDescent="0.25">
      <c r="A42" s="93" t="s">
        <v>78</v>
      </c>
      <c r="B42" s="28">
        <v>45</v>
      </c>
      <c r="C42" s="130">
        <v>10113788256</v>
      </c>
      <c r="D42" s="131" t="s">
        <v>137</v>
      </c>
      <c r="E42" s="154" t="s">
        <v>138</v>
      </c>
      <c r="F42" s="133" t="s">
        <v>30</v>
      </c>
      <c r="G42" s="134" t="s">
        <v>134</v>
      </c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63"/>
      <c r="X42" s="132"/>
      <c r="Y42" s="132"/>
      <c r="Z42" s="28"/>
      <c r="AA42" s="135"/>
    </row>
    <row r="43" spans="1:27" s="4" customFormat="1" ht="18" x14ac:dyDescent="0.25">
      <c r="A43" s="93" t="s">
        <v>78</v>
      </c>
      <c r="B43" s="28">
        <v>24</v>
      </c>
      <c r="C43" s="130">
        <v>10140354738</v>
      </c>
      <c r="D43" s="131" t="s">
        <v>354</v>
      </c>
      <c r="E43" s="154" t="s">
        <v>122</v>
      </c>
      <c r="F43" s="133" t="s">
        <v>39</v>
      </c>
      <c r="G43" s="134" t="s">
        <v>118</v>
      </c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63"/>
      <c r="X43" s="132"/>
      <c r="Y43" s="132"/>
      <c r="Z43" s="28"/>
      <c r="AA43" s="135"/>
    </row>
    <row r="44" spans="1:27" s="4" customFormat="1" ht="18" x14ac:dyDescent="0.25">
      <c r="A44" s="93" t="s">
        <v>78</v>
      </c>
      <c r="B44" s="28">
        <v>28</v>
      </c>
      <c r="C44" s="130">
        <v>10126133023</v>
      </c>
      <c r="D44" s="131" t="s">
        <v>148</v>
      </c>
      <c r="E44" s="154" t="s">
        <v>149</v>
      </c>
      <c r="F44" s="133" t="s">
        <v>30</v>
      </c>
      <c r="G44" s="134" t="s">
        <v>90</v>
      </c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63"/>
      <c r="X44" s="132"/>
      <c r="Y44" s="132"/>
      <c r="Z44" s="28"/>
      <c r="AA44" s="135"/>
    </row>
    <row r="45" spans="1:27" s="4" customFormat="1" ht="18" x14ac:dyDescent="0.25">
      <c r="A45" s="93" t="s">
        <v>78</v>
      </c>
      <c r="B45" s="28">
        <v>89</v>
      </c>
      <c r="C45" s="130">
        <v>10120162873</v>
      </c>
      <c r="D45" s="131" t="s">
        <v>146</v>
      </c>
      <c r="E45" s="154" t="s">
        <v>147</v>
      </c>
      <c r="F45" s="133" t="s">
        <v>39</v>
      </c>
      <c r="G45" s="134" t="s">
        <v>129</v>
      </c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63"/>
      <c r="X45" s="132"/>
      <c r="Y45" s="132"/>
      <c r="Z45" s="28"/>
      <c r="AA45" s="135"/>
    </row>
    <row r="46" spans="1:27" s="4" customFormat="1" ht="18" x14ac:dyDescent="0.25">
      <c r="A46" s="93" t="s">
        <v>78</v>
      </c>
      <c r="B46" s="28">
        <v>90</v>
      </c>
      <c r="C46" s="130">
        <v>10128041701</v>
      </c>
      <c r="D46" s="131" t="s">
        <v>144</v>
      </c>
      <c r="E46" s="154" t="s">
        <v>145</v>
      </c>
      <c r="F46" s="133" t="s">
        <v>41</v>
      </c>
      <c r="G46" s="134" t="s">
        <v>129</v>
      </c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63"/>
      <c r="X46" s="132"/>
      <c r="Y46" s="132"/>
      <c r="Z46" s="28"/>
      <c r="AA46" s="135"/>
    </row>
    <row r="47" spans="1:27" s="4" customFormat="1" ht="18" x14ac:dyDescent="0.25">
      <c r="A47" s="93" t="s">
        <v>78</v>
      </c>
      <c r="B47" s="28">
        <v>58</v>
      </c>
      <c r="C47" s="130">
        <v>10143688407</v>
      </c>
      <c r="D47" s="131" t="s">
        <v>156</v>
      </c>
      <c r="E47" s="154" t="s">
        <v>157</v>
      </c>
      <c r="F47" s="133" t="s">
        <v>41</v>
      </c>
      <c r="G47" s="134" t="s">
        <v>99</v>
      </c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63"/>
      <c r="X47" s="132"/>
      <c r="Y47" s="132"/>
      <c r="Z47" s="28"/>
      <c r="AA47" s="135"/>
    </row>
    <row r="48" spans="1:27" s="4" customFormat="1" ht="18" x14ac:dyDescent="0.25">
      <c r="A48" s="93" t="s">
        <v>78</v>
      </c>
      <c r="B48" s="28">
        <v>66</v>
      </c>
      <c r="C48" s="130">
        <v>10142598367</v>
      </c>
      <c r="D48" s="131" t="s">
        <v>139</v>
      </c>
      <c r="E48" s="154" t="s">
        <v>140</v>
      </c>
      <c r="F48" s="133" t="s">
        <v>41</v>
      </c>
      <c r="G48" s="134" t="s">
        <v>99</v>
      </c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63"/>
      <c r="X48" s="132"/>
      <c r="Y48" s="132"/>
      <c r="Z48" s="28"/>
      <c r="AA48" s="135"/>
    </row>
    <row r="49" spans="1:27" s="4" customFormat="1" ht="18" x14ac:dyDescent="0.25">
      <c r="A49" s="93" t="s">
        <v>78</v>
      </c>
      <c r="B49" s="28">
        <v>137</v>
      </c>
      <c r="C49" s="130">
        <v>10125246077</v>
      </c>
      <c r="D49" s="131" t="s">
        <v>154</v>
      </c>
      <c r="E49" s="154" t="s">
        <v>155</v>
      </c>
      <c r="F49" s="133" t="s">
        <v>41</v>
      </c>
      <c r="G49" s="134" t="s">
        <v>143</v>
      </c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62"/>
      <c r="X49" s="132"/>
      <c r="Y49" s="132"/>
      <c r="Z49" s="28"/>
      <c r="AA49" s="135"/>
    </row>
    <row r="50" spans="1:27" s="4" customFormat="1" ht="18" x14ac:dyDescent="0.25">
      <c r="A50" s="93" t="s">
        <v>78</v>
      </c>
      <c r="B50" s="28">
        <v>140</v>
      </c>
      <c r="C50" s="130">
        <v>10125245572</v>
      </c>
      <c r="D50" s="131" t="s">
        <v>141</v>
      </c>
      <c r="E50" s="154" t="s">
        <v>142</v>
      </c>
      <c r="F50" s="133" t="s">
        <v>41</v>
      </c>
      <c r="G50" s="134" t="s">
        <v>143</v>
      </c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28"/>
      <c r="AA50" s="135"/>
    </row>
    <row r="51" spans="1:27" s="4" customFormat="1" ht="18" x14ac:dyDescent="0.25">
      <c r="A51" s="93" t="s">
        <v>78</v>
      </c>
      <c r="B51" s="28">
        <v>61</v>
      </c>
      <c r="C51" s="130">
        <v>10128099392</v>
      </c>
      <c r="D51" s="131" t="s">
        <v>125</v>
      </c>
      <c r="E51" s="154" t="s">
        <v>126</v>
      </c>
      <c r="F51" s="133" t="s">
        <v>39</v>
      </c>
      <c r="G51" s="134" t="s">
        <v>99</v>
      </c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28"/>
      <c r="AA51" s="135"/>
    </row>
    <row r="52" spans="1:27" s="4" customFormat="1" ht="18" x14ac:dyDescent="0.25">
      <c r="A52" s="93" t="s">
        <v>78</v>
      </c>
      <c r="B52" s="28">
        <v>136</v>
      </c>
      <c r="C52" s="130">
        <v>10138584976</v>
      </c>
      <c r="D52" s="131" t="s">
        <v>152</v>
      </c>
      <c r="E52" s="154" t="s">
        <v>153</v>
      </c>
      <c r="F52" s="133" t="s">
        <v>41</v>
      </c>
      <c r="G52" s="134" t="s">
        <v>143</v>
      </c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28"/>
      <c r="AA52" s="135"/>
    </row>
    <row r="53" spans="1:27" s="4" customFormat="1" ht="18" x14ac:dyDescent="0.25">
      <c r="A53" s="93" t="s">
        <v>78</v>
      </c>
      <c r="B53" s="28">
        <v>65</v>
      </c>
      <c r="C53" s="130">
        <v>10128041596</v>
      </c>
      <c r="D53" s="131" t="s">
        <v>150</v>
      </c>
      <c r="E53" s="154" t="s">
        <v>151</v>
      </c>
      <c r="F53" s="133" t="s">
        <v>39</v>
      </c>
      <c r="G53" s="134" t="s">
        <v>99</v>
      </c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28"/>
      <c r="AA53" s="135"/>
    </row>
    <row r="54" spans="1:27" s="4" customFormat="1" ht="18.600000000000001" thickBot="1" x14ac:dyDescent="0.3">
      <c r="A54" s="104" t="s">
        <v>78</v>
      </c>
      <c r="B54" s="96">
        <v>54</v>
      </c>
      <c r="C54" s="136">
        <v>10123344567</v>
      </c>
      <c r="D54" s="137" t="s">
        <v>158</v>
      </c>
      <c r="E54" s="155" t="s">
        <v>159</v>
      </c>
      <c r="F54" s="139" t="s">
        <v>41</v>
      </c>
      <c r="G54" s="140" t="s">
        <v>99</v>
      </c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96"/>
      <c r="AA54" s="141"/>
    </row>
    <row r="55" spans="1:27" ht="8.25" customHeight="1" thickTop="1" thickBot="1" x14ac:dyDescent="0.3">
      <c r="A55" s="126"/>
      <c r="B55" s="127"/>
      <c r="C55" s="127"/>
      <c r="D55" s="126"/>
      <c r="E55" s="128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</row>
    <row r="56" spans="1:27" ht="15" thickTop="1" x14ac:dyDescent="0.25">
      <c r="A56" s="222" t="s">
        <v>3</v>
      </c>
      <c r="B56" s="207"/>
      <c r="C56" s="207"/>
      <c r="D56" s="207"/>
      <c r="E56" s="207"/>
      <c r="F56" s="207"/>
      <c r="G56" s="207"/>
      <c r="H56" s="207" t="s">
        <v>4</v>
      </c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8"/>
    </row>
    <row r="57" spans="1:27" ht="14.4" x14ac:dyDescent="0.25">
      <c r="A57" s="105" t="s">
        <v>160</v>
      </c>
      <c r="B57" s="21"/>
      <c r="C57" s="142"/>
      <c r="D57" s="21"/>
      <c r="E57" s="143"/>
      <c r="F57" s="21"/>
      <c r="G57" s="58"/>
      <c r="X57" s="37" t="s">
        <v>31</v>
      </c>
      <c r="Y57" s="103">
        <v>11</v>
      </c>
      <c r="Z57" s="49" t="s">
        <v>29</v>
      </c>
      <c r="AA57" s="57">
        <f>COUNTIF(F2:F54,"ЗМС")</f>
        <v>0</v>
      </c>
    </row>
    <row r="58" spans="1:27" ht="14.4" x14ac:dyDescent="0.25">
      <c r="A58" s="153" t="s">
        <v>161</v>
      </c>
      <c r="B58" s="144"/>
      <c r="C58" s="145"/>
      <c r="D58" s="144"/>
      <c r="E58" s="146"/>
      <c r="F58" s="144"/>
      <c r="G58" s="60"/>
      <c r="X58" s="38" t="s">
        <v>24</v>
      </c>
      <c r="Y58" s="103">
        <f>Y59+Y64</f>
        <v>32</v>
      </c>
      <c r="Z58" s="49" t="s">
        <v>18</v>
      </c>
      <c r="AA58" s="57">
        <f>COUNTIF(F2:F54,"МСМК")</f>
        <v>0</v>
      </c>
    </row>
    <row r="59" spans="1:27" ht="14.4" x14ac:dyDescent="0.25">
      <c r="A59" s="153" t="s">
        <v>162</v>
      </c>
      <c r="B59" s="144"/>
      <c r="C59" s="144"/>
      <c r="D59" s="144"/>
      <c r="E59" s="146"/>
      <c r="F59" s="144"/>
      <c r="G59" s="60"/>
      <c r="X59" s="38" t="s">
        <v>25</v>
      </c>
      <c r="Y59" s="103">
        <f>Y60+Y61+Y62+Y63</f>
        <v>32</v>
      </c>
      <c r="Z59" s="49" t="s">
        <v>21</v>
      </c>
      <c r="AA59" s="57">
        <f>COUNTIF(F2:F54,"МС")</f>
        <v>0</v>
      </c>
    </row>
    <row r="60" spans="1:27" ht="14.4" x14ac:dyDescent="0.25">
      <c r="A60" s="153" t="s">
        <v>76</v>
      </c>
      <c r="B60" s="144"/>
      <c r="C60" s="144"/>
      <c r="D60" s="144"/>
      <c r="E60" s="146"/>
      <c r="F60" s="144"/>
      <c r="G60" s="60"/>
      <c r="X60" s="38" t="s">
        <v>26</v>
      </c>
      <c r="Y60" s="103">
        <f>COUNT(A23:A54)</f>
        <v>17</v>
      </c>
      <c r="Z60" s="49" t="s">
        <v>30</v>
      </c>
      <c r="AA60" s="57">
        <f>COUNTIF(F2:F54,"КМС")</f>
        <v>12</v>
      </c>
    </row>
    <row r="61" spans="1:27" ht="14.4" x14ac:dyDescent="0.25">
      <c r="A61" s="148"/>
      <c r="B61" s="1"/>
      <c r="D61" s="144"/>
      <c r="E61" s="146"/>
      <c r="F61" s="144"/>
      <c r="G61" s="60"/>
      <c r="X61" s="38" t="s">
        <v>27</v>
      </c>
      <c r="Y61" s="103">
        <f>COUNTIF(A23:A54,"НФ")</f>
        <v>15</v>
      </c>
      <c r="Z61" s="49" t="s">
        <v>39</v>
      </c>
      <c r="AA61" s="57">
        <f>COUNTIF(F2:F54,"1 СР")</f>
        <v>9</v>
      </c>
    </row>
    <row r="62" spans="1:27" ht="14.4" x14ac:dyDescent="0.25">
      <c r="A62" s="147"/>
      <c r="B62" s="144"/>
      <c r="C62" s="144"/>
      <c r="D62" s="144"/>
      <c r="E62" s="146"/>
      <c r="F62" s="144"/>
      <c r="G62" s="60"/>
      <c r="X62" s="38" t="s">
        <v>32</v>
      </c>
      <c r="Y62" s="103">
        <f>COUNTIF(A22:A54,"ДСКВ")</f>
        <v>0</v>
      </c>
      <c r="Z62" s="49" t="s">
        <v>41</v>
      </c>
      <c r="AA62" s="57">
        <f>COUNTIF(F2:F54,"2 СР")</f>
        <v>11</v>
      </c>
    </row>
    <row r="63" spans="1:27" ht="14.4" x14ac:dyDescent="0.25">
      <c r="A63" s="149"/>
      <c r="B63" s="11"/>
      <c r="C63" s="11"/>
      <c r="D63" s="144"/>
      <c r="E63" s="146"/>
      <c r="F63" s="144"/>
      <c r="G63" s="60"/>
      <c r="W63" s="62"/>
      <c r="X63" s="38" t="s">
        <v>28</v>
      </c>
      <c r="Y63" s="103">
        <f>COUNTIF(A22:A54,"НС")</f>
        <v>0</v>
      </c>
      <c r="Z63" s="49" t="s">
        <v>43</v>
      </c>
      <c r="AA63" s="57">
        <f>COUNTIF(F1:F54,"3 СР")</f>
        <v>0</v>
      </c>
    </row>
    <row r="64" spans="1:27" ht="4.5" customHeight="1" x14ac:dyDescent="0.25">
      <c r="A64" s="150"/>
      <c r="B64" s="14"/>
      <c r="C64" s="14"/>
      <c r="D64" s="8"/>
      <c r="E64" s="151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Z64" s="8"/>
      <c r="AA64" s="152"/>
    </row>
    <row r="65" spans="1:27" ht="15.6" x14ac:dyDescent="0.25">
      <c r="A65" s="220" t="s">
        <v>77</v>
      </c>
      <c r="B65" s="210"/>
      <c r="C65" s="210"/>
      <c r="D65" s="210"/>
      <c r="E65" s="210"/>
      <c r="F65" s="210" t="s">
        <v>9</v>
      </c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84"/>
      <c r="X65" s="210" t="s">
        <v>2</v>
      </c>
      <c r="Y65" s="210"/>
      <c r="Z65" s="210"/>
      <c r="AA65" s="211"/>
    </row>
    <row r="66" spans="1:27" x14ac:dyDescent="0.25">
      <c r="A66" s="221"/>
      <c r="B66" s="198"/>
      <c r="C66" s="198"/>
      <c r="D66" s="198"/>
      <c r="E66" s="198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85"/>
      <c r="X66" s="212"/>
      <c r="Y66" s="212"/>
      <c r="Z66" s="212"/>
      <c r="AA66" s="213"/>
    </row>
    <row r="67" spans="1:27" x14ac:dyDescent="0.25">
      <c r="A67" s="82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165"/>
      <c r="R67" s="165"/>
      <c r="S67" s="165"/>
      <c r="T67" s="165"/>
      <c r="U67" s="165"/>
      <c r="V67" s="81"/>
      <c r="W67" s="81"/>
      <c r="X67" s="81"/>
      <c r="Y67" s="81"/>
      <c r="Z67" s="81"/>
      <c r="AA67" s="86"/>
    </row>
    <row r="68" spans="1:27" x14ac:dyDescent="0.25">
      <c r="A68" s="82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165"/>
      <c r="R68" s="165"/>
      <c r="S68" s="165"/>
      <c r="T68" s="165"/>
      <c r="U68" s="165"/>
      <c r="V68" s="81"/>
      <c r="W68" s="81"/>
      <c r="X68" s="81"/>
      <c r="Y68" s="81"/>
      <c r="Z68" s="81"/>
      <c r="AA68" s="86"/>
    </row>
    <row r="69" spans="1:27" x14ac:dyDescent="0.25">
      <c r="A69" s="82"/>
      <c r="D69" s="81"/>
      <c r="E69" s="66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165"/>
      <c r="R69" s="165"/>
      <c r="S69" s="165"/>
      <c r="T69" s="165"/>
      <c r="U69" s="165"/>
      <c r="V69" s="81"/>
      <c r="W69" s="81"/>
      <c r="X69" s="81"/>
      <c r="Y69" s="81"/>
      <c r="Z69" s="81"/>
      <c r="AA69" s="86"/>
    </row>
    <row r="70" spans="1:27" x14ac:dyDescent="0.25">
      <c r="A70" s="82"/>
      <c r="D70" s="81"/>
      <c r="E70" s="66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165"/>
      <c r="R70" s="165"/>
      <c r="S70" s="165"/>
      <c r="T70" s="165"/>
      <c r="U70" s="165"/>
      <c r="V70" s="81"/>
      <c r="W70" s="81"/>
      <c r="X70" s="81"/>
      <c r="Y70" s="81"/>
      <c r="Z70" s="81"/>
      <c r="AA70" s="86"/>
    </row>
    <row r="71" spans="1:27" ht="16.2" thickBot="1" x14ac:dyDescent="0.3">
      <c r="A71" s="219" t="str">
        <f>G19</f>
        <v>Кавтасьева Е.Г. (1к. Самарская область)</v>
      </c>
      <c r="B71" s="217"/>
      <c r="C71" s="217"/>
      <c r="D71" s="217"/>
      <c r="E71" s="217"/>
      <c r="F71" s="217" t="str">
        <f>G17</f>
        <v>Кондрашова А.Э. (1к. Самарская область)</v>
      </c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83"/>
      <c r="X71" s="217" t="str">
        <f>G18</f>
        <v>Передельская С.А. (1к. Самарская область)</v>
      </c>
      <c r="Y71" s="217"/>
      <c r="Z71" s="217"/>
      <c r="AA71" s="218"/>
    </row>
    <row r="72" spans="1:27" ht="14.4" thickTop="1" x14ac:dyDescent="0.25"/>
    <row r="84" spans="1:1" x14ac:dyDescent="0.25">
      <c r="A84" s="36"/>
    </row>
    <row r="85" spans="1:1" x14ac:dyDescent="0.25">
      <c r="A85" s="36"/>
    </row>
    <row r="86" spans="1:1" x14ac:dyDescent="0.25">
      <c r="A86" s="36"/>
    </row>
    <row r="87" spans="1:1" x14ac:dyDescent="0.25">
      <c r="A87" s="36"/>
    </row>
    <row r="88" spans="1:1" x14ac:dyDescent="0.25">
      <c r="A88" s="37"/>
    </row>
  </sheetData>
  <mergeCells count="38">
    <mergeCell ref="A12:AA12"/>
    <mergeCell ref="A1:AA1"/>
    <mergeCell ref="A2:AA2"/>
    <mergeCell ref="A3:AA3"/>
    <mergeCell ref="A4:AA4"/>
    <mergeCell ref="A5:AA5"/>
    <mergeCell ref="A6:AA6"/>
    <mergeCell ref="A7:AA7"/>
    <mergeCell ref="A8:AA8"/>
    <mergeCell ref="A9:AA9"/>
    <mergeCell ref="A10:AA10"/>
    <mergeCell ref="A11:AA11"/>
    <mergeCell ref="A15:G15"/>
    <mergeCell ref="H15:AA15"/>
    <mergeCell ref="A21:A22"/>
    <mergeCell ref="B21:B22"/>
    <mergeCell ref="C21:C22"/>
    <mergeCell ref="D21:D22"/>
    <mergeCell ref="E21:E22"/>
    <mergeCell ref="F21:F22"/>
    <mergeCell ref="G21:G22"/>
    <mergeCell ref="H21:V21"/>
    <mergeCell ref="A71:E71"/>
    <mergeCell ref="F71:V71"/>
    <mergeCell ref="X71:AA71"/>
    <mergeCell ref="Y21:Y22"/>
    <mergeCell ref="A65:E65"/>
    <mergeCell ref="F65:V65"/>
    <mergeCell ref="X65:AA65"/>
    <mergeCell ref="A66:E66"/>
    <mergeCell ref="F66:V66"/>
    <mergeCell ref="X66:AA66"/>
    <mergeCell ref="W21:W22"/>
    <mergeCell ref="X21:X22"/>
    <mergeCell ref="Z21:Z22"/>
    <mergeCell ref="AA21:AA22"/>
    <mergeCell ref="A56:G56"/>
    <mergeCell ref="H56:AA56"/>
  </mergeCells>
  <conditionalFormatting sqref="B1:B1048576">
    <cfRule type="duplicateValues" dxfId="13" priority="1"/>
  </conditionalFormatting>
  <conditionalFormatting sqref="W65:W1048576 W1:W20 Y21 W50:W56 X21:X48">
    <cfRule type="duplicateValues" dxfId="12" priority="6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126E5-BE81-4CD9-9F01-FCE0A4C2ADA2}">
  <sheetPr>
    <tabColor rgb="FF002060"/>
  </sheetPr>
  <dimension ref="A1:AD159"/>
  <sheetViews>
    <sheetView tabSelected="1" topLeftCell="A16" zoomScale="70" zoomScaleNormal="70" workbookViewId="0">
      <selection activeCell="X27" sqref="X27"/>
    </sheetView>
  </sheetViews>
  <sheetFormatPr defaultColWidth="9.109375" defaultRowHeight="13.8" x14ac:dyDescent="0.25"/>
  <cols>
    <col min="1" max="1" width="7" style="1" customWidth="1"/>
    <col min="2" max="2" width="7.88671875" style="165" customWidth="1"/>
    <col min="3" max="3" width="18.109375" style="165" customWidth="1"/>
    <col min="4" max="4" width="26.6640625" style="1" customWidth="1"/>
    <col min="5" max="5" width="14.109375" style="67" customWidth="1"/>
    <col min="6" max="6" width="8.88671875" style="1" customWidth="1"/>
    <col min="7" max="7" width="31.77734375" style="1" customWidth="1"/>
    <col min="8" max="25" width="4.109375" style="1" customWidth="1"/>
    <col min="26" max="26" width="11.88671875" style="1" customWidth="1"/>
    <col min="27" max="27" width="19.6640625" style="1" customWidth="1"/>
    <col min="28" max="28" width="7.77734375" style="1" customWidth="1"/>
    <col min="29" max="29" width="13.109375" style="1" customWidth="1"/>
    <col min="30" max="30" width="18.6640625" style="1" customWidth="1"/>
    <col min="31" max="16384" width="9.109375" style="1"/>
  </cols>
  <sheetData>
    <row r="1" spans="1:30" ht="21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</row>
    <row r="2" spans="1:30" ht="21" customHeight="1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</row>
    <row r="3" spans="1:30" ht="21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</row>
    <row r="4" spans="1:30" ht="21" customHeight="1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</row>
    <row r="5" spans="1:30" ht="6.6" customHeight="1" x14ac:dyDescent="0.25">
      <c r="A5" s="180" t="s">
        <v>42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</row>
    <row r="6" spans="1:30" s="2" customFormat="1" ht="20.25" customHeight="1" x14ac:dyDescent="0.25">
      <c r="A6" s="181" t="s">
        <v>51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</row>
    <row r="7" spans="1:30" s="2" customFormat="1" ht="18" customHeight="1" x14ac:dyDescent="0.25">
      <c r="A7" s="182" t="s">
        <v>14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</row>
    <row r="8" spans="1:30" s="2" customFormat="1" ht="24.75" customHeight="1" thickBot="1" x14ac:dyDescent="0.3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</row>
    <row r="9" spans="1:30" ht="24" customHeight="1" thickTop="1" x14ac:dyDescent="0.25">
      <c r="A9" s="184" t="s">
        <v>19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6"/>
    </row>
    <row r="10" spans="1:30" ht="18" customHeight="1" x14ac:dyDescent="0.25">
      <c r="A10" s="187" t="s">
        <v>45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9"/>
    </row>
    <row r="11" spans="1:30" ht="19.5" customHeight="1" x14ac:dyDescent="0.25">
      <c r="A11" s="187" t="s">
        <v>52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9"/>
    </row>
    <row r="12" spans="1:30" ht="3.75" customHeight="1" x14ac:dyDescent="0.25">
      <c r="A12" s="228" t="s">
        <v>42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30"/>
    </row>
    <row r="13" spans="1:30" ht="15.6" x14ac:dyDescent="0.25">
      <c r="A13" s="105" t="s">
        <v>79</v>
      </c>
      <c r="B13" s="21"/>
      <c r="C13" s="170"/>
      <c r="D13" s="106"/>
      <c r="E13" s="107"/>
      <c r="F13" s="5"/>
      <c r="G13" s="32" t="s">
        <v>82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9"/>
      <c r="AD13" s="30" t="s">
        <v>46</v>
      </c>
    </row>
    <row r="14" spans="1:30" ht="15.6" x14ac:dyDescent="0.25">
      <c r="A14" s="16" t="s">
        <v>352</v>
      </c>
      <c r="B14" s="11"/>
      <c r="C14" s="11"/>
      <c r="D14" s="108"/>
      <c r="E14" s="109"/>
      <c r="F14" s="6"/>
      <c r="G14" s="110" t="s">
        <v>83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31"/>
      <c r="AD14" s="111" t="s">
        <v>81</v>
      </c>
    </row>
    <row r="15" spans="1:30" ht="14.4" x14ac:dyDescent="0.25">
      <c r="A15" s="190" t="s">
        <v>8</v>
      </c>
      <c r="B15" s="191"/>
      <c r="C15" s="191"/>
      <c r="D15" s="191"/>
      <c r="E15" s="191"/>
      <c r="F15" s="191"/>
      <c r="G15" s="192"/>
      <c r="H15" s="223" t="s">
        <v>0</v>
      </c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224"/>
    </row>
    <row r="16" spans="1:30" ht="14.4" x14ac:dyDescent="0.25">
      <c r="A16" s="17" t="s">
        <v>15</v>
      </c>
      <c r="B16" s="112"/>
      <c r="C16" s="112"/>
      <c r="D16" s="7"/>
      <c r="E16" s="65"/>
      <c r="F16" s="7"/>
      <c r="G16" s="9" t="s">
        <v>42</v>
      </c>
      <c r="H16" s="113" t="s">
        <v>369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7"/>
      <c r="AA16" s="7"/>
      <c r="AB16" s="7"/>
      <c r="AC16" s="112"/>
      <c r="AD16" s="115"/>
    </row>
    <row r="17" spans="1:30" ht="14.4" x14ac:dyDescent="0.25">
      <c r="A17" s="17" t="s">
        <v>16</v>
      </c>
      <c r="B17" s="112"/>
      <c r="C17" s="112"/>
      <c r="D17" s="8"/>
      <c r="E17" s="116"/>
      <c r="F17" s="8"/>
      <c r="G17" s="9" t="s">
        <v>377</v>
      </c>
      <c r="H17" s="113" t="s">
        <v>37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7"/>
      <c r="AA17" s="7"/>
      <c r="AB17" s="7"/>
      <c r="AC17" s="112"/>
      <c r="AD17" s="115"/>
    </row>
    <row r="18" spans="1:30" ht="14.4" x14ac:dyDescent="0.25">
      <c r="A18" s="17" t="s">
        <v>17</v>
      </c>
      <c r="B18" s="112"/>
      <c r="C18" s="112"/>
      <c r="D18" s="9"/>
      <c r="E18" s="65"/>
      <c r="F18" s="7"/>
      <c r="G18" s="9" t="s">
        <v>379</v>
      </c>
      <c r="H18" s="113" t="s">
        <v>38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7"/>
      <c r="AA18" s="7"/>
      <c r="AB18" s="7"/>
      <c r="AC18" s="112"/>
      <c r="AD18" s="115"/>
    </row>
    <row r="19" spans="1:30" ht="16.2" thickBot="1" x14ac:dyDescent="0.3">
      <c r="A19" s="117" t="s">
        <v>13</v>
      </c>
      <c r="B19" s="118"/>
      <c r="C19" s="118"/>
      <c r="D19" s="119"/>
      <c r="E19" s="120"/>
      <c r="F19" s="121"/>
      <c r="G19" s="9" t="s">
        <v>378</v>
      </c>
      <c r="H19" s="122" t="s">
        <v>36</v>
      </c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4"/>
      <c r="AA19" s="124"/>
      <c r="AB19" s="124"/>
      <c r="AC19" s="166"/>
      <c r="AD19" s="125" t="s">
        <v>355</v>
      </c>
    </row>
    <row r="20" spans="1:30" ht="6.75" customHeight="1" thickTop="1" thickBot="1" x14ac:dyDescent="0.3">
      <c r="A20" s="126"/>
      <c r="B20" s="127"/>
      <c r="C20" s="127"/>
      <c r="D20" s="126"/>
      <c r="E20" s="128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</row>
    <row r="21" spans="1:30" s="129" customFormat="1" ht="21.75" customHeight="1" thickTop="1" x14ac:dyDescent="0.25">
      <c r="A21" s="193" t="s">
        <v>5</v>
      </c>
      <c r="B21" s="195" t="s">
        <v>10</v>
      </c>
      <c r="C21" s="195" t="s">
        <v>35</v>
      </c>
      <c r="D21" s="195" t="s">
        <v>1</v>
      </c>
      <c r="E21" s="225" t="s">
        <v>34</v>
      </c>
      <c r="F21" s="195" t="s">
        <v>7</v>
      </c>
      <c r="G21" s="195" t="s">
        <v>11</v>
      </c>
      <c r="H21" s="227" t="s">
        <v>47</v>
      </c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195" t="s">
        <v>48</v>
      </c>
      <c r="AA21" s="195" t="s">
        <v>49</v>
      </c>
      <c r="AB21" s="195" t="s">
        <v>50</v>
      </c>
      <c r="AC21" s="202" t="s">
        <v>22</v>
      </c>
      <c r="AD21" s="204" t="s">
        <v>12</v>
      </c>
    </row>
    <row r="22" spans="1:30" s="129" customFormat="1" ht="18" customHeight="1" x14ac:dyDescent="0.25">
      <c r="A22" s="194"/>
      <c r="B22" s="196"/>
      <c r="C22" s="196"/>
      <c r="D22" s="196"/>
      <c r="E22" s="226"/>
      <c r="F22" s="196"/>
      <c r="G22" s="196"/>
      <c r="H22" s="168">
        <v>1</v>
      </c>
      <c r="I22" s="168">
        <v>2</v>
      </c>
      <c r="J22" s="168">
        <v>3</v>
      </c>
      <c r="K22" s="168">
        <v>4</v>
      </c>
      <c r="L22" s="168">
        <v>5</v>
      </c>
      <c r="M22" s="168">
        <v>6</v>
      </c>
      <c r="N22" s="168">
        <v>7</v>
      </c>
      <c r="O22" s="168">
        <v>8</v>
      </c>
      <c r="P22" s="168">
        <v>9</v>
      </c>
      <c r="Q22" s="168">
        <v>10</v>
      </c>
      <c r="R22" s="168">
        <v>11</v>
      </c>
      <c r="S22" s="168">
        <v>12</v>
      </c>
      <c r="T22" s="168">
        <v>13</v>
      </c>
      <c r="U22" s="168">
        <v>14</v>
      </c>
      <c r="V22" s="168">
        <v>15</v>
      </c>
      <c r="W22" s="168">
        <v>16</v>
      </c>
      <c r="X22" s="168">
        <v>17</v>
      </c>
      <c r="Y22" s="168">
        <v>18</v>
      </c>
      <c r="Z22" s="196"/>
      <c r="AA22" s="196"/>
      <c r="AB22" s="196"/>
      <c r="AC22" s="203"/>
      <c r="AD22" s="205"/>
    </row>
    <row r="23" spans="1:30" s="4" customFormat="1" ht="18" x14ac:dyDescent="0.25">
      <c r="A23" s="93">
        <v>1</v>
      </c>
      <c r="B23" s="28">
        <v>97</v>
      </c>
      <c r="C23" s="130">
        <v>10111625257</v>
      </c>
      <c r="D23" s="131" t="s">
        <v>356</v>
      </c>
      <c r="E23" s="154" t="s">
        <v>198</v>
      </c>
      <c r="F23" s="133" t="s">
        <v>39</v>
      </c>
      <c r="G23" s="134" t="s">
        <v>166</v>
      </c>
      <c r="H23" s="132"/>
      <c r="I23" s="132">
        <v>5</v>
      </c>
      <c r="J23" s="132">
        <v>3</v>
      </c>
      <c r="K23" s="132">
        <v>5</v>
      </c>
      <c r="L23" s="132"/>
      <c r="M23" s="132"/>
      <c r="N23" s="132"/>
      <c r="O23" s="132"/>
      <c r="P23" s="132"/>
      <c r="Q23" s="132">
        <v>5</v>
      </c>
      <c r="R23" s="132"/>
      <c r="S23" s="132"/>
      <c r="T23" s="132">
        <v>1</v>
      </c>
      <c r="U23" s="132">
        <v>1</v>
      </c>
      <c r="V23" s="132"/>
      <c r="W23" s="132">
        <v>5</v>
      </c>
      <c r="X23" s="132"/>
      <c r="Y23" s="132"/>
      <c r="Z23" s="162">
        <f>SUM(H23:Y23)</f>
        <v>25</v>
      </c>
      <c r="AA23" s="132">
        <v>7</v>
      </c>
      <c r="AB23" s="132"/>
      <c r="AC23" s="28" t="s">
        <v>30</v>
      </c>
      <c r="AD23" s="135"/>
    </row>
    <row r="24" spans="1:30" s="4" customFormat="1" ht="18" x14ac:dyDescent="0.25">
      <c r="A24" s="93">
        <v>2</v>
      </c>
      <c r="B24" s="28">
        <v>96</v>
      </c>
      <c r="C24" s="130">
        <v>10111627378</v>
      </c>
      <c r="D24" s="131" t="s">
        <v>176</v>
      </c>
      <c r="E24" s="154" t="s">
        <v>177</v>
      </c>
      <c r="F24" s="133" t="s">
        <v>30</v>
      </c>
      <c r="G24" s="134" t="s">
        <v>166</v>
      </c>
      <c r="H24" s="132">
        <v>2</v>
      </c>
      <c r="I24" s="132"/>
      <c r="J24" s="132">
        <v>5</v>
      </c>
      <c r="K24" s="132"/>
      <c r="L24" s="132"/>
      <c r="M24" s="132">
        <v>3</v>
      </c>
      <c r="N24" s="132">
        <v>2</v>
      </c>
      <c r="O24" s="132"/>
      <c r="P24" s="132"/>
      <c r="Q24" s="132">
        <v>3</v>
      </c>
      <c r="R24" s="132"/>
      <c r="S24" s="132">
        <v>3</v>
      </c>
      <c r="T24" s="132">
        <v>3</v>
      </c>
      <c r="U24" s="132"/>
      <c r="V24" s="132">
        <v>1</v>
      </c>
      <c r="W24" s="132">
        <v>2</v>
      </c>
      <c r="X24" s="132"/>
      <c r="Y24" s="132"/>
      <c r="Z24" s="162">
        <f t="shared" ref="Z24:Z43" si="0">SUM(H24:Y24)</f>
        <v>24</v>
      </c>
      <c r="AA24" s="132">
        <v>33</v>
      </c>
      <c r="AB24" s="132"/>
      <c r="AC24" s="28" t="s">
        <v>30</v>
      </c>
      <c r="AD24" s="135"/>
    </row>
    <row r="25" spans="1:30" s="4" customFormat="1" ht="18" x14ac:dyDescent="0.25">
      <c r="A25" s="93">
        <v>3</v>
      </c>
      <c r="B25" s="28">
        <v>99</v>
      </c>
      <c r="C25" s="130">
        <v>10125311957</v>
      </c>
      <c r="D25" s="131" t="s">
        <v>169</v>
      </c>
      <c r="E25" s="154" t="s">
        <v>168</v>
      </c>
      <c r="F25" s="133" t="s">
        <v>30</v>
      </c>
      <c r="G25" s="134" t="s">
        <v>166</v>
      </c>
      <c r="H25" s="132"/>
      <c r="I25" s="132"/>
      <c r="J25" s="132"/>
      <c r="K25" s="132"/>
      <c r="L25" s="132"/>
      <c r="M25" s="132"/>
      <c r="N25" s="132">
        <v>5</v>
      </c>
      <c r="O25" s="132"/>
      <c r="P25" s="132"/>
      <c r="Q25" s="132"/>
      <c r="R25" s="132">
        <v>3</v>
      </c>
      <c r="S25" s="132"/>
      <c r="T25" s="132"/>
      <c r="U25" s="132"/>
      <c r="V25" s="132"/>
      <c r="W25" s="132"/>
      <c r="X25" s="132">
        <v>5</v>
      </c>
      <c r="Y25" s="132">
        <v>5</v>
      </c>
      <c r="Z25" s="162">
        <f t="shared" si="0"/>
        <v>18</v>
      </c>
      <c r="AA25" s="132">
        <v>1</v>
      </c>
      <c r="AB25" s="132"/>
      <c r="AC25" s="28" t="s">
        <v>30</v>
      </c>
      <c r="AD25" s="135"/>
    </row>
    <row r="26" spans="1:30" s="4" customFormat="1" ht="18" x14ac:dyDescent="0.25">
      <c r="A26" s="93">
        <v>4</v>
      </c>
      <c r="B26" s="28">
        <v>102</v>
      </c>
      <c r="C26" s="130">
        <v>10125311856</v>
      </c>
      <c r="D26" s="131" t="s">
        <v>167</v>
      </c>
      <c r="E26" s="154" t="s">
        <v>168</v>
      </c>
      <c r="F26" s="133" t="s">
        <v>30</v>
      </c>
      <c r="G26" s="134" t="s">
        <v>166</v>
      </c>
      <c r="H26" s="132"/>
      <c r="I26" s="132"/>
      <c r="J26" s="132"/>
      <c r="K26" s="132"/>
      <c r="L26" s="132"/>
      <c r="M26" s="132">
        <v>5</v>
      </c>
      <c r="N26" s="132">
        <v>3</v>
      </c>
      <c r="O26" s="132"/>
      <c r="P26" s="132"/>
      <c r="Q26" s="132"/>
      <c r="R26" s="132"/>
      <c r="S26" s="132"/>
      <c r="T26" s="132"/>
      <c r="U26" s="132">
        <v>3</v>
      </c>
      <c r="V26" s="132"/>
      <c r="W26" s="132"/>
      <c r="X26" s="132">
        <v>3</v>
      </c>
      <c r="Y26" s="132">
        <v>3</v>
      </c>
      <c r="Z26" s="162">
        <f t="shared" si="0"/>
        <v>17</v>
      </c>
      <c r="AA26" s="132">
        <v>2</v>
      </c>
      <c r="AB26" s="132"/>
      <c r="AC26" s="28" t="s">
        <v>30</v>
      </c>
      <c r="AD26" s="135"/>
    </row>
    <row r="27" spans="1:30" s="4" customFormat="1" ht="18" x14ac:dyDescent="0.25">
      <c r="A27" s="93">
        <v>5</v>
      </c>
      <c r="B27" s="28">
        <v>95</v>
      </c>
      <c r="C27" s="130">
        <v>10111626065</v>
      </c>
      <c r="D27" s="131" t="s">
        <v>342</v>
      </c>
      <c r="E27" s="154" t="s">
        <v>343</v>
      </c>
      <c r="F27" s="133" t="s">
        <v>30</v>
      </c>
      <c r="G27" s="134" t="s">
        <v>166</v>
      </c>
      <c r="H27" s="132"/>
      <c r="I27" s="132">
        <v>3</v>
      </c>
      <c r="J27" s="132">
        <v>2</v>
      </c>
      <c r="K27" s="132">
        <v>2</v>
      </c>
      <c r="L27" s="132"/>
      <c r="M27" s="132"/>
      <c r="N27" s="132"/>
      <c r="O27" s="132"/>
      <c r="P27" s="132"/>
      <c r="Q27" s="132"/>
      <c r="R27" s="132">
        <v>5</v>
      </c>
      <c r="S27" s="132"/>
      <c r="T27" s="132"/>
      <c r="U27" s="132"/>
      <c r="V27" s="132">
        <v>2</v>
      </c>
      <c r="W27" s="132"/>
      <c r="X27" s="132"/>
      <c r="Y27" s="132"/>
      <c r="Z27" s="162">
        <f t="shared" si="0"/>
        <v>14</v>
      </c>
      <c r="AA27" s="132">
        <v>6</v>
      </c>
      <c r="AB27" s="132"/>
      <c r="AC27" s="28" t="s">
        <v>30</v>
      </c>
      <c r="AD27" s="135"/>
    </row>
    <row r="28" spans="1:30" s="4" customFormat="1" ht="18" x14ac:dyDescent="0.25">
      <c r="A28" s="93">
        <v>6</v>
      </c>
      <c r="B28" s="28">
        <v>108</v>
      </c>
      <c r="C28" s="130">
        <v>10137272259</v>
      </c>
      <c r="D28" s="131" t="s">
        <v>190</v>
      </c>
      <c r="E28" s="154" t="s">
        <v>191</v>
      </c>
      <c r="F28" s="133" t="s">
        <v>41</v>
      </c>
      <c r="G28" s="134" t="s">
        <v>166</v>
      </c>
      <c r="H28" s="132"/>
      <c r="I28" s="132"/>
      <c r="J28" s="132"/>
      <c r="K28" s="132"/>
      <c r="L28" s="132">
        <v>5</v>
      </c>
      <c r="M28" s="132"/>
      <c r="N28" s="132"/>
      <c r="O28" s="132">
        <v>2</v>
      </c>
      <c r="P28" s="132"/>
      <c r="Q28" s="132"/>
      <c r="R28" s="132"/>
      <c r="S28" s="132"/>
      <c r="T28" s="132"/>
      <c r="U28" s="132"/>
      <c r="V28" s="132">
        <v>5</v>
      </c>
      <c r="W28" s="132">
        <v>1</v>
      </c>
      <c r="X28" s="132"/>
      <c r="Y28" s="132"/>
      <c r="Z28" s="162">
        <f t="shared" si="0"/>
        <v>13</v>
      </c>
      <c r="AA28" s="132">
        <v>23</v>
      </c>
      <c r="AB28" s="132"/>
      <c r="AC28" s="28" t="s">
        <v>30</v>
      </c>
      <c r="AD28" s="135"/>
    </row>
    <row r="29" spans="1:30" s="4" customFormat="1" ht="18" x14ac:dyDescent="0.25">
      <c r="A29" s="93">
        <v>7</v>
      </c>
      <c r="B29" s="28">
        <v>107</v>
      </c>
      <c r="C29" s="130">
        <v>10137306312</v>
      </c>
      <c r="D29" s="131" t="s">
        <v>192</v>
      </c>
      <c r="E29" s="154" t="s">
        <v>193</v>
      </c>
      <c r="F29" s="133" t="s">
        <v>41</v>
      </c>
      <c r="G29" s="134" t="s">
        <v>166</v>
      </c>
      <c r="H29" s="132"/>
      <c r="I29" s="132"/>
      <c r="J29" s="132"/>
      <c r="K29" s="132"/>
      <c r="L29" s="132">
        <v>2</v>
      </c>
      <c r="M29" s="132"/>
      <c r="N29" s="132"/>
      <c r="O29" s="132">
        <v>3</v>
      </c>
      <c r="P29" s="132"/>
      <c r="Q29" s="132"/>
      <c r="R29" s="132">
        <v>2</v>
      </c>
      <c r="S29" s="132"/>
      <c r="T29" s="132"/>
      <c r="U29" s="132">
        <v>5</v>
      </c>
      <c r="V29" s="132"/>
      <c r="W29" s="132"/>
      <c r="X29" s="132"/>
      <c r="Y29" s="132"/>
      <c r="Z29" s="162">
        <f t="shared" si="0"/>
        <v>12</v>
      </c>
      <c r="AA29" s="132">
        <v>8</v>
      </c>
      <c r="AB29" s="132"/>
      <c r="AC29" s="28" t="s">
        <v>39</v>
      </c>
      <c r="AD29" s="135"/>
    </row>
    <row r="30" spans="1:30" s="4" customFormat="1" ht="18" x14ac:dyDescent="0.25">
      <c r="A30" s="93">
        <v>8</v>
      </c>
      <c r="B30" s="28">
        <v>101</v>
      </c>
      <c r="C30" s="130">
        <v>10105978645</v>
      </c>
      <c r="D30" s="131" t="s">
        <v>178</v>
      </c>
      <c r="E30" s="154" t="s">
        <v>179</v>
      </c>
      <c r="F30" s="133" t="s">
        <v>30</v>
      </c>
      <c r="G30" s="134" t="s">
        <v>166</v>
      </c>
      <c r="H30" s="132"/>
      <c r="I30" s="132">
        <v>2</v>
      </c>
      <c r="J30" s="132">
        <v>1</v>
      </c>
      <c r="K30" s="132">
        <v>3</v>
      </c>
      <c r="L30" s="132"/>
      <c r="M30" s="132"/>
      <c r="N30" s="132"/>
      <c r="O30" s="132"/>
      <c r="P30" s="132"/>
      <c r="Q30" s="132"/>
      <c r="R30" s="132"/>
      <c r="S30" s="132"/>
      <c r="T30" s="132">
        <v>5</v>
      </c>
      <c r="U30" s="132"/>
      <c r="V30" s="132"/>
      <c r="W30" s="132"/>
      <c r="X30" s="132"/>
      <c r="Y30" s="132"/>
      <c r="Z30" s="162">
        <f t="shared" si="0"/>
        <v>11</v>
      </c>
      <c r="AA30" s="132">
        <v>17</v>
      </c>
      <c r="AB30" s="132"/>
      <c r="AC30" s="28" t="s">
        <v>39</v>
      </c>
      <c r="AD30" s="135"/>
    </row>
    <row r="31" spans="1:30" s="4" customFormat="1" ht="18" x14ac:dyDescent="0.25">
      <c r="A31" s="93">
        <v>9</v>
      </c>
      <c r="B31" s="28">
        <v>98</v>
      </c>
      <c r="C31" s="130">
        <v>10091544742</v>
      </c>
      <c r="D31" s="131" t="s">
        <v>180</v>
      </c>
      <c r="E31" s="154" t="s">
        <v>181</v>
      </c>
      <c r="F31" s="133" t="s">
        <v>30</v>
      </c>
      <c r="G31" s="134" t="s">
        <v>166</v>
      </c>
      <c r="H31" s="132"/>
      <c r="I31" s="132"/>
      <c r="J31" s="132"/>
      <c r="K31" s="132"/>
      <c r="L31" s="132"/>
      <c r="M31" s="132"/>
      <c r="N31" s="132"/>
      <c r="O31" s="132"/>
      <c r="P31" s="132">
        <v>5</v>
      </c>
      <c r="Q31" s="132"/>
      <c r="R31" s="132"/>
      <c r="S31" s="132"/>
      <c r="T31" s="132"/>
      <c r="U31" s="132"/>
      <c r="V31" s="132">
        <v>3</v>
      </c>
      <c r="W31" s="132"/>
      <c r="X31" s="132"/>
      <c r="Y31" s="132">
        <v>2</v>
      </c>
      <c r="Z31" s="162">
        <f t="shared" si="0"/>
        <v>10</v>
      </c>
      <c r="AA31" s="132">
        <v>3</v>
      </c>
      <c r="AB31" s="132"/>
      <c r="AC31" s="28" t="s">
        <v>39</v>
      </c>
      <c r="AD31" s="135"/>
    </row>
    <row r="32" spans="1:30" s="4" customFormat="1" ht="18" x14ac:dyDescent="0.25">
      <c r="A32" s="93">
        <v>10</v>
      </c>
      <c r="B32" s="28">
        <v>109</v>
      </c>
      <c r="C32" s="130">
        <v>10137306716</v>
      </c>
      <c r="D32" s="131" t="s">
        <v>218</v>
      </c>
      <c r="E32" s="154" t="s">
        <v>219</v>
      </c>
      <c r="F32" s="133" t="s">
        <v>41</v>
      </c>
      <c r="G32" s="134" t="s">
        <v>166</v>
      </c>
      <c r="H32" s="132"/>
      <c r="I32" s="132"/>
      <c r="J32" s="132"/>
      <c r="K32" s="132"/>
      <c r="L32" s="132"/>
      <c r="M32" s="132">
        <v>2</v>
      </c>
      <c r="N32" s="132"/>
      <c r="O32" s="132"/>
      <c r="P32" s="132"/>
      <c r="Q32" s="132">
        <v>1</v>
      </c>
      <c r="R32" s="132"/>
      <c r="S32" s="132">
        <v>5</v>
      </c>
      <c r="T32" s="132"/>
      <c r="U32" s="132"/>
      <c r="V32" s="132"/>
      <c r="W32" s="132"/>
      <c r="X32" s="132"/>
      <c r="Y32" s="132"/>
      <c r="Z32" s="162">
        <f t="shared" si="0"/>
        <v>8</v>
      </c>
      <c r="AA32" s="132">
        <v>20</v>
      </c>
      <c r="AB32" s="132"/>
      <c r="AC32" s="28" t="s">
        <v>39</v>
      </c>
      <c r="AD32" s="135"/>
    </row>
    <row r="33" spans="1:30" s="4" customFormat="1" ht="18" x14ac:dyDescent="0.25">
      <c r="A33" s="93">
        <v>11</v>
      </c>
      <c r="B33" s="28">
        <v>104</v>
      </c>
      <c r="C33" s="130">
        <v>10137271653</v>
      </c>
      <c r="D33" s="131" t="s">
        <v>182</v>
      </c>
      <c r="E33" s="154" t="s">
        <v>183</v>
      </c>
      <c r="F33" s="133" t="s">
        <v>30</v>
      </c>
      <c r="G33" s="134" t="s">
        <v>166</v>
      </c>
      <c r="H33" s="132">
        <v>5</v>
      </c>
      <c r="I33" s="132"/>
      <c r="J33" s="132"/>
      <c r="K33" s="132"/>
      <c r="L33" s="132">
        <v>1</v>
      </c>
      <c r="M33" s="132"/>
      <c r="N33" s="132"/>
      <c r="O33" s="132">
        <v>1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62">
        <f t="shared" si="0"/>
        <v>7</v>
      </c>
      <c r="AA33" s="132">
        <v>10</v>
      </c>
      <c r="AB33" s="132"/>
      <c r="AC33" s="28"/>
      <c r="AD33" s="135"/>
    </row>
    <row r="34" spans="1:30" s="4" customFormat="1" ht="18" x14ac:dyDescent="0.25">
      <c r="A34" s="93">
        <v>12</v>
      </c>
      <c r="B34" s="28">
        <v>80</v>
      </c>
      <c r="C34" s="130">
        <v>10125967012</v>
      </c>
      <c r="D34" s="131" t="s">
        <v>170</v>
      </c>
      <c r="E34" s="154" t="s">
        <v>171</v>
      </c>
      <c r="F34" s="133" t="s">
        <v>30</v>
      </c>
      <c r="G34" s="134" t="s">
        <v>99</v>
      </c>
      <c r="H34" s="132"/>
      <c r="I34" s="132"/>
      <c r="J34" s="132"/>
      <c r="K34" s="132"/>
      <c r="L34" s="132"/>
      <c r="M34" s="132"/>
      <c r="N34" s="132">
        <v>1</v>
      </c>
      <c r="O34" s="132"/>
      <c r="P34" s="132">
        <v>3</v>
      </c>
      <c r="Q34" s="132"/>
      <c r="R34" s="132"/>
      <c r="S34" s="132"/>
      <c r="T34" s="132"/>
      <c r="U34" s="132"/>
      <c r="V34" s="132"/>
      <c r="W34" s="132">
        <v>3</v>
      </c>
      <c r="X34" s="132"/>
      <c r="Y34" s="132"/>
      <c r="Z34" s="162">
        <f t="shared" si="0"/>
        <v>7</v>
      </c>
      <c r="AA34" s="132">
        <v>37</v>
      </c>
      <c r="AB34" s="132"/>
      <c r="AC34" s="28"/>
      <c r="AD34" s="135"/>
    </row>
    <row r="35" spans="1:30" s="4" customFormat="1" ht="18" x14ac:dyDescent="0.25">
      <c r="A35" s="93">
        <v>13</v>
      </c>
      <c r="B35" s="28">
        <v>105</v>
      </c>
      <c r="C35" s="130">
        <v>10115493638</v>
      </c>
      <c r="D35" s="131" t="s">
        <v>186</v>
      </c>
      <c r="E35" s="154" t="s">
        <v>187</v>
      </c>
      <c r="F35" s="133" t="s">
        <v>30</v>
      </c>
      <c r="G35" s="134" t="s">
        <v>166</v>
      </c>
      <c r="H35" s="132"/>
      <c r="I35" s="132"/>
      <c r="J35" s="132"/>
      <c r="K35" s="132">
        <v>1</v>
      </c>
      <c r="L35" s="132"/>
      <c r="M35" s="132"/>
      <c r="N35" s="132"/>
      <c r="O35" s="132">
        <v>5</v>
      </c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62">
        <f t="shared" si="0"/>
        <v>6</v>
      </c>
      <c r="AA35" s="132">
        <v>35</v>
      </c>
      <c r="AB35" s="132"/>
      <c r="AC35" s="28"/>
      <c r="AD35" s="135"/>
    </row>
    <row r="36" spans="1:30" s="4" customFormat="1" ht="18" x14ac:dyDescent="0.25">
      <c r="A36" s="93">
        <v>14</v>
      </c>
      <c r="B36" s="28">
        <v>31</v>
      </c>
      <c r="C36" s="130" t="s">
        <v>357</v>
      </c>
      <c r="D36" s="131" t="s">
        <v>224</v>
      </c>
      <c r="E36" s="154" t="s">
        <v>225</v>
      </c>
      <c r="F36" s="133" t="s">
        <v>30</v>
      </c>
      <c r="G36" s="134" t="s">
        <v>196</v>
      </c>
      <c r="H36" s="132"/>
      <c r="I36" s="132"/>
      <c r="J36" s="132"/>
      <c r="K36" s="132"/>
      <c r="L36" s="132"/>
      <c r="M36" s="132">
        <v>1</v>
      </c>
      <c r="N36" s="132"/>
      <c r="O36" s="132"/>
      <c r="P36" s="132"/>
      <c r="Q36" s="132"/>
      <c r="R36" s="132">
        <v>1</v>
      </c>
      <c r="S36" s="132">
        <v>2</v>
      </c>
      <c r="T36" s="132"/>
      <c r="U36" s="132"/>
      <c r="V36" s="132"/>
      <c r="W36" s="132"/>
      <c r="X36" s="132"/>
      <c r="Y36" s="132">
        <v>1</v>
      </c>
      <c r="Z36" s="162">
        <f t="shared" si="0"/>
        <v>5</v>
      </c>
      <c r="AA36" s="132">
        <v>4</v>
      </c>
      <c r="AB36" s="132"/>
      <c r="AC36" s="28"/>
      <c r="AD36" s="135"/>
    </row>
    <row r="37" spans="1:30" s="4" customFormat="1" ht="18" x14ac:dyDescent="0.25">
      <c r="A37" s="93">
        <v>15</v>
      </c>
      <c r="B37" s="28">
        <v>2</v>
      </c>
      <c r="C37" s="130">
        <v>10113386213</v>
      </c>
      <c r="D37" s="131" t="s">
        <v>220</v>
      </c>
      <c r="E37" s="154" t="s">
        <v>221</v>
      </c>
      <c r="F37" s="133" t="s">
        <v>30</v>
      </c>
      <c r="G37" s="134" t="s">
        <v>75</v>
      </c>
      <c r="H37" s="132"/>
      <c r="I37" s="132"/>
      <c r="J37" s="132"/>
      <c r="K37" s="132"/>
      <c r="L37" s="132">
        <v>3</v>
      </c>
      <c r="M37" s="132"/>
      <c r="N37" s="132"/>
      <c r="O37" s="132"/>
      <c r="P37" s="132">
        <v>2</v>
      </c>
      <c r="Q37" s="132"/>
      <c r="R37" s="132"/>
      <c r="S37" s="132"/>
      <c r="T37" s="132"/>
      <c r="U37" s="132"/>
      <c r="V37" s="132"/>
      <c r="W37" s="132"/>
      <c r="X37" s="132"/>
      <c r="Y37" s="132"/>
      <c r="Z37" s="162">
        <f t="shared" si="0"/>
        <v>5</v>
      </c>
      <c r="AA37" s="132">
        <v>5</v>
      </c>
      <c r="AB37" s="132"/>
      <c r="AC37" s="28"/>
      <c r="AD37" s="135"/>
    </row>
    <row r="38" spans="1:30" s="4" customFormat="1" ht="18" x14ac:dyDescent="0.25">
      <c r="A38" s="93">
        <v>16</v>
      </c>
      <c r="B38" s="28">
        <v>79</v>
      </c>
      <c r="C38" s="130">
        <v>10132637073</v>
      </c>
      <c r="D38" s="131" t="s">
        <v>184</v>
      </c>
      <c r="E38" s="154" t="s">
        <v>185</v>
      </c>
      <c r="F38" s="133" t="s">
        <v>39</v>
      </c>
      <c r="G38" s="134" t="s">
        <v>99</v>
      </c>
      <c r="H38" s="132"/>
      <c r="I38" s="132"/>
      <c r="J38" s="132"/>
      <c r="K38" s="132"/>
      <c r="L38" s="132"/>
      <c r="M38" s="132"/>
      <c r="N38" s="132"/>
      <c r="O38" s="132"/>
      <c r="P38" s="132">
        <v>1</v>
      </c>
      <c r="Q38" s="132"/>
      <c r="R38" s="132"/>
      <c r="S38" s="132"/>
      <c r="T38" s="132"/>
      <c r="U38" s="132">
        <v>2</v>
      </c>
      <c r="V38" s="132"/>
      <c r="W38" s="132"/>
      <c r="X38" s="132"/>
      <c r="Y38" s="132"/>
      <c r="Z38" s="162">
        <f t="shared" si="0"/>
        <v>3</v>
      </c>
      <c r="AA38" s="132">
        <v>28</v>
      </c>
      <c r="AB38" s="132"/>
      <c r="AC38" s="28"/>
      <c r="AD38" s="135"/>
    </row>
    <row r="39" spans="1:30" s="4" customFormat="1" ht="18" x14ac:dyDescent="0.25">
      <c r="A39" s="93">
        <v>17</v>
      </c>
      <c r="B39" s="28">
        <v>100</v>
      </c>
      <c r="C39" s="130">
        <v>10120261186</v>
      </c>
      <c r="D39" s="131" t="s">
        <v>358</v>
      </c>
      <c r="E39" s="154" t="s">
        <v>206</v>
      </c>
      <c r="F39" s="133" t="s">
        <v>30</v>
      </c>
      <c r="G39" s="134" t="s">
        <v>166</v>
      </c>
      <c r="H39" s="132">
        <v>3</v>
      </c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62">
        <f t="shared" si="0"/>
        <v>3</v>
      </c>
      <c r="AA39" s="132">
        <v>32</v>
      </c>
      <c r="AB39" s="132"/>
      <c r="AC39" s="28"/>
      <c r="AD39" s="135"/>
    </row>
    <row r="40" spans="1:30" s="4" customFormat="1" ht="18" x14ac:dyDescent="0.25">
      <c r="A40" s="93">
        <v>18</v>
      </c>
      <c r="B40" s="28">
        <v>103</v>
      </c>
      <c r="C40" s="130">
        <v>10125311654</v>
      </c>
      <c r="D40" s="131" t="s">
        <v>174</v>
      </c>
      <c r="E40" s="154" t="s">
        <v>175</v>
      </c>
      <c r="F40" s="133" t="s">
        <v>30</v>
      </c>
      <c r="G40" s="134" t="s">
        <v>166</v>
      </c>
      <c r="H40" s="132"/>
      <c r="I40" s="132"/>
      <c r="J40" s="132"/>
      <c r="K40" s="132"/>
      <c r="L40" s="132"/>
      <c r="M40" s="132"/>
      <c r="N40" s="132"/>
      <c r="O40" s="132"/>
      <c r="P40" s="132"/>
      <c r="Q40" s="132">
        <v>2</v>
      </c>
      <c r="R40" s="132"/>
      <c r="S40" s="132"/>
      <c r="T40" s="132"/>
      <c r="U40" s="132"/>
      <c r="V40" s="132"/>
      <c r="W40" s="132"/>
      <c r="X40" s="132">
        <v>1</v>
      </c>
      <c r="Y40" s="132"/>
      <c r="Z40" s="162">
        <f t="shared" si="0"/>
        <v>3</v>
      </c>
      <c r="AA40" s="132">
        <v>34</v>
      </c>
      <c r="AB40" s="132"/>
      <c r="AC40" s="28"/>
      <c r="AD40" s="135"/>
    </row>
    <row r="41" spans="1:30" s="4" customFormat="1" ht="18" x14ac:dyDescent="0.25">
      <c r="A41" s="93">
        <v>19</v>
      </c>
      <c r="B41" s="28">
        <v>125</v>
      </c>
      <c r="C41" s="130">
        <v>10126951964</v>
      </c>
      <c r="D41" s="131" t="s">
        <v>214</v>
      </c>
      <c r="E41" s="154" t="s">
        <v>215</v>
      </c>
      <c r="F41" s="133" t="s">
        <v>30</v>
      </c>
      <c r="G41" s="134" t="s">
        <v>207</v>
      </c>
      <c r="H41" s="132">
        <v>1</v>
      </c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>
        <v>2</v>
      </c>
      <c r="Y41" s="132"/>
      <c r="Z41" s="162">
        <f t="shared" si="0"/>
        <v>3</v>
      </c>
      <c r="AA41" s="132">
        <v>38</v>
      </c>
      <c r="AB41" s="132"/>
      <c r="AC41" s="28"/>
      <c r="AD41" s="135"/>
    </row>
    <row r="42" spans="1:30" s="4" customFormat="1" ht="18" x14ac:dyDescent="0.25">
      <c r="A42" s="93">
        <v>20</v>
      </c>
      <c r="B42" s="28">
        <v>124</v>
      </c>
      <c r="C42" s="130">
        <v>10131168939</v>
      </c>
      <c r="D42" s="131" t="s">
        <v>205</v>
      </c>
      <c r="E42" s="154">
        <v>39274</v>
      </c>
      <c r="F42" s="133" t="s">
        <v>30</v>
      </c>
      <c r="G42" s="134" t="s">
        <v>207</v>
      </c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>
        <v>2</v>
      </c>
      <c r="U42" s="132"/>
      <c r="V42" s="132"/>
      <c r="W42" s="132"/>
      <c r="X42" s="132"/>
      <c r="Y42" s="132"/>
      <c r="Z42" s="162">
        <f t="shared" si="0"/>
        <v>2</v>
      </c>
      <c r="AA42" s="132">
        <v>31</v>
      </c>
      <c r="AB42" s="132"/>
      <c r="AC42" s="28"/>
      <c r="AD42" s="135"/>
    </row>
    <row r="43" spans="1:30" s="4" customFormat="1" ht="18" x14ac:dyDescent="0.25">
      <c r="A43" s="93">
        <v>21</v>
      </c>
      <c r="B43" s="28">
        <v>119</v>
      </c>
      <c r="C43" s="130">
        <v>10131545936</v>
      </c>
      <c r="D43" s="131" t="s">
        <v>58</v>
      </c>
      <c r="E43" s="154" t="s">
        <v>244</v>
      </c>
      <c r="F43" s="133" t="s">
        <v>30</v>
      </c>
      <c r="G43" s="134" t="s">
        <v>213</v>
      </c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>
        <v>1</v>
      </c>
      <c r="T43" s="132"/>
      <c r="U43" s="132"/>
      <c r="V43" s="132"/>
      <c r="W43" s="132"/>
      <c r="X43" s="132"/>
      <c r="Y43" s="132"/>
      <c r="Z43" s="162">
        <f t="shared" si="0"/>
        <v>1</v>
      </c>
      <c r="AA43" s="132">
        <v>39</v>
      </c>
      <c r="AB43" s="132"/>
      <c r="AC43" s="28"/>
      <c r="AD43" s="135"/>
    </row>
    <row r="44" spans="1:30" s="4" customFormat="1" ht="18" x14ac:dyDescent="0.25">
      <c r="A44" s="93">
        <v>22</v>
      </c>
      <c r="B44" s="28">
        <v>115</v>
      </c>
      <c r="C44" s="130">
        <v>10136817470</v>
      </c>
      <c r="D44" s="131" t="s">
        <v>208</v>
      </c>
      <c r="E44" s="154" t="s">
        <v>209</v>
      </c>
      <c r="F44" s="133" t="s">
        <v>30</v>
      </c>
      <c r="G44" s="134" t="s">
        <v>202</v>
      </c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63"/>
      <c r="AA44" s="132">
        <v>9</v>
      </c>
      <c r="AB44" s="132"/>
      <c r="AC44" s="28"/>
      <c r="AD44" s="135"/>
    </row>
    <row r="45" spans="1:30" s="4" customFormat="1" ht="18" x14ac:dyDescent="0.25">
      <c r="A45" s="93">
        <v>23</v>
      </c>
      <c r="B45" s="28">
        <v>106</v>
      </c>
      <c r="C45" s="130">
        <v>10137307322</v>
      </c>
      <c r="D45" s="131" t="s">
        <v>216</v>
      </c>
      <c r="E45" s="154" t="s">
        <v>217</v>
      </c>
      <c r="F45" s="133" t="s">
        <v>30</v>
      </c>
      <c r="G45" s="134" t="s">
        <v>166</v>
      </c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63"/>
      <c r="AA45" s="132">
        <v>11</v>
      </c>
      <c r="AB45" s="132"/>
      <c r="AC45" s="28"/>
      <c r="AD45" s="135"/>
    </row>
    <row r="46" spans="1:30" s="4" customFormat="1" ht="18" x14ac:dyDescent="0.25">
      <c r="A46" s="93">
        <v>24</v>
      </c>
      <c r="B46" s="28">
        <v>38</v>
      </c>
      <c r="C46" s="130">
        <v>10115494446</v>
      </c>
      <c r="D46" s="131" t="s">
        <v>63</v>
      </c>
      <c r="E46" s="154" t="s">
        <v>265</v>
      </c>
      <c r="F46" s="133" t="s">
        <v>30</v>
      </c>
      <c r="G46" s="134" t="s">
        <v>211</v>
      </c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63"/>
      <c r="AA46" s="132">
        <v>12</v>
      </c>
      <c r="AB46" s="132"/>
      <c r="AC46" s="28"/>
      <c r="AD46" s="135"/>
    </row>
    <row r="47" spans="1:30" s="4" customFormat="1" ht="18" x14ac:dyDescent="0.25">
      <c r="A47" s="93">
        <v>25</v>
      </c>
      <c r="B47" s="28">
        <v>30</v>
      </c>
      <c r="C47" s="130">
        <v>10123564341</v>
      </c>
      <c r="D47" s="131" t="s">
        <v>194</v>
      </c>
      <c r="E47" s="154" t="s">
        <v>195</v>
      </c>
      <c r="F47" s="133" t="s">
        <v>30</v>
      </c>
      <c r="G47" s="134" t="s">
        <v>196</v>
      </c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63"/>
      <c r="AA47" s="132">
        <v>13</v>
      </c>
      <c r="AB47" s="132"/>
      <c r="AC47" s="28"/>
      <c r="AD47" s="135"/>
    </row>
    <row r="48" spans="1:30" s="4" customFormat="1" ht="18" x14ac:dyDescent="0.25">
      <c r="A48" s="93">
        <v>26</v>
      </c>
      <c r="B48" s="28">
        <v>143</v>
      </c>
      <c r="C48" s="130">
        <v>10113665792</v>
      </c>
      <c r="D48" s="131" t="s">
        <v>308</v>
      </c>
      <c r="E48" s="154" t="s">
        <v>309</v>
      </c>
      <c r="F48" s="133" t="s">
        <v>30</v>
      </c>
      <c r="G48" s="134" t="s">
        <v>134</v>
      </c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63"/>
      <c r="AA48" s="132">
        <v>14</v>
      </c>
      <c r="AB48" s="132"/>
      <c r="AC48" s="28"/>
      <c r="AD48" s="135"/>
    </row>
    <row r="49" spans="1:30" s="4" customFormat="1" ht="18" x14ac:dyDescent="0.25">
      <c r="A49" s="93">
        <v>27</v>
      </c>
      <c r="B49" s="28">
        <v>42</v>
      </c>
      <c r="C49" s="130">
        <v>10129325737</v>
      </c>
      <c r="D49" s="131" t="s">
        <v>57</v>
      </c>
      <c r="E49" s="154" t="s">
        <v>115</v>
      </c>
      <c r="F49" s="133" t="s">
        <v>30</v>
      </c>
      <c r="G49" s="134" t="s">
        <v>211</v>
      </c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62"/>
      <c r="AA49" s="132">
        <v>15</v>
      </c>
      <c r="AB49" s="132"/>
      <c r="AC49" s="28"/>
      <c r="AD49" s="135"/>
    </row>
    <row r="50" spans="1:30" s="4" customFormat="1" ht="18" x14ac:dyDescent="0.25">
      <c r="A50" s="93">
        <v>28</v>
      </c>
      <c r="B50" s="28">
        <v>76</v>
      </c>
      <c r="C50" s="130">
        <v>10132009607</v>
      </c>
      <c r="D50" s="131" t="s">
        <v>253</v>
      </c>
      <c r="E50" s="154" t="s">
        <v>359</v>
      </c>
      <c r="F50" s="133" t="s">
        <v>39</v>
      </c>
      <c r="G50" s="134" t="s">
        <v>99</v>
      </c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>
        <v>16</v>
      </c>
      <c r="AB50" s="132"/>
      <c r="AC50" s="28"/>
      <c r="AD50" s="135"/>
    </row>
    <row r="51" spans="1:30" s="4" customFormat="1" ht="18" x14ac:dyDescent="0.25">
      <c r="A51" s="93">
        <v>29</v>
      </c>
      <c r="B51" s="28">
        <v>121</v>
      </c>
      <c r="C51" s="130">
        <v>10140222473</v>
      </c>
      <c r="D51" s="131" t="s">
        <v>360</v>
      </c>
      <c r="E51" s="154" t="s">
        <v>236</v>
      </c>
      <c r="F51" s="133" t="s">
        <v>39</v>
      </c>
      <c r="G51" s="134" t="s">
        <v>213</v>
      </c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>
        <v>18</v>
      </c>
      <c r="AB51" s="132"/>
      <c r="AC51" s="28"/>
      <c r="AD51" s="135"/>
    </row>
    <row r="52" spans="1:30" s="4" customFormat="1" ht="18" x14ac:dyDescent="0.25">
      <c r="A52" s="93">
        <v>30</v>
      </c>
      <c r="B52" s="28">
        <v>14</v>
      </c>
      <c r="C52" s="130">
        <v>10113103091</v>
      </c>
      <c r="D52" s="131" t="s">
        <v>203</v>
      </c>
      <c r="E52" s="154" t="s">
        <v>204</v>
      </c>
      <c r="F52" s="133" t="s">
        <v>30</v>
      </c>
      <c r="G52" s="134" t="s">
        <v>106</v>
      </c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>
        <v>19</v>
      </c>
      <c r="AB52" s="132"/>
      <c r="AC52" s="28"/>
      <c r="AD52" s="135"/>
    </row>
    <row r="53" spans="1:30" s="4" customFormat="1" ht="18" x14ac:dyDescent="0.25">
      <c r="A53" s="93">
        <v>31</v>
      </c>
      <c r="B53" s="28">
        <v>12</v>
      </c>
      <c r="C53" s="130">
        <v>10113557476</v>
      </c>
      <c r="D53" s="131" t="s">
        <v>267</v>
      </c>
      <c r="E53" s="154" t="s">
        <v>268</v>
      </c>
      <c r="F53" s="133" t="s">
        <v>30</v>
      </c>
      <c r="G53" s="134" t="s">
        <v>106</v>
      </c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>
        <v>21</v>
      </c>
      <c r="AB53" s="132"/>
      <c r="AC53" s="28"/>
      <c r="AD53" s="135"/>
    </row>
    <row r="54" spans="1:30" s="4" customFormat="1" ht="18" x14ac:dyDescent="0.25">
      <c r="A54" s="93">
        <v>32</v>
      </c>
      <c r="B54" s="28">
        <v>118</v>
      </c>
      <c r="C54" s="130">
        <v>10131547845</v>
      </c>
      <c r="D54" s="131" t="s">
        <v>55</v>
      </c>
      <c r="E54" s="154" t="s">
        <v>212</v>
      </c>
      <c r="F54" s="133" t="s">
        <v>30</v>
      </c>
      <c r="G54" s="134" t="s">
        <v>213</v>
      </c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>
        <v>22</v>
      </c>
      <c r="AB54" s="132"/>
      <c r="AC54" s="28"/>
      <c r="AD54" s="135"/>
    </row>
    <row r="55" spans="1:30" s="4" customFormat="1" ht="18" x14ac:dyDescent="0.25">
      <c r="A55" s="93">
        <v>33</v>
      </c>
      <c r="B55" s="28">
        <v>91</v>
      </c>
      <c r="C55" s="130">
        <v>10140726570</v>
      </c>
      <c r="D55" s="131" t="s">
        <v>232</v>
      </c>
      <c r="E55" s="154" t="s">
        <v>233</v>
      </c>
      <c r="F55" s="133" t="s">
        <v>39</v>
      </c>
      <c r="G55" s="134" t="s">
        <v>96</v>
      </c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>
        <v>24</v>
      </c>
      <c r="AB55" s="132"/>
      <c r="AC55" s="28"/>
      <c r="AD55" s="135"/>
    </row>
    <row r="56" spans="1:30" s="4" customFormat="1" ht="18" x14ac:dyDescent="0.25">
      <c r="A56" s="93">
        <v>34</v>
      </c>
      <c r="B56" s="28">
        <v>126</v>
      </c>
      <c r="C56" s="130">
        <v>10128533872</v>
      </c>
      <c r="D56" s="131" t="s">
        <v>361</v>
      </c>
      <c r="E56" s="154" t="s">
        <v>238</v>
      </c>
      <c r="F56" s="133" t="s">
        <v>39</v>
      </c>
      <c r="G56" s="134" t="s">
        <v>207</v>
      </c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>
        <v>25</v>
      </c>
      <c r="AB56" s="132"/>
      <c r="AC56" s="28"/>
      <c r="AD56" s="135"/>
    </row>
    <row r="57" spans="1:30" s="4" customFormat="1" ht="18" x14ac:dyDescent="0.25">
      <c r="A57" s="93">
        <v>35</v>
      </c>
      <c r="B57" s="28">
        <v>129</v>
      </c>
      <c r="C57" s="130">
        <v>10114922954</v>
      </c>
      <c r="D57" s="131" t="s">
        <v>229</v>
      </c>
      <c r="E57" s="154" t="s">
        <v>98</v>
      </c>
      <c r="F57" s="133" t="s">
        <v>30</v>
      </c>
      <c r="G57" s="134" t="s">
        <v>88</v>
      </c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>
        <v>26</v>
      </c>
      <c r="AB57" s="132"/>
      <c r="AC57" s="28"/>
      <c r="AD57" s="135"/>
    </row>
    <row r="58" spans="1:30" s="4" customFormat="1" ht="18" x14ac:dyDescent="0.25">
      <c r="A58" s="93">
        <v>36</v>
      </c>
      <c r="B58" s="28">
        <v>10</v>
      </c>
      <c r="C58" s="130">
        <v>10116657032</v>
      </c>
      <c r="D58" s="131" t="s">
        <v>362</v>
      </c>
      <c r="E58" s="154" t="s">
        <v>363</v>
      </c>
      <c r="F58" s="133" t="s">
        <v>30</v>
      </c>
      <c r="G58" s="134" t="s">
        <v>75</v>
      </c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>
        <v>27</v>
      </c>
      <c r="AB58" s="132"/>
      <c r="AC58" s="28"/>
      <c r="AD58" s="135"/>
    </row>
    <row r="59" spans="1:30" s="4" customFormat="1" ht="18" x14ac:dyDescent="0.25">
      <c r="A59" s="93">
        <v>37</v>
      </c>
      <c r="B59" s="28">
        <v>4</v>
      </c>
      <c r="C59" s="130">
        <v>10113107135</v>
      </c>
      <c r="D59" s="131" t="s">
        <v>73</v>
      </c>
      <c r="E59" s="154" t="s">
        <v>243</v>
      </c>
      <c r="F59" s="133" t="s">
        <v>30</v>
      </c>
      <c r="G59" s="134" t="s">
        <v>75</v>
      </c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>
        <v>29</v>
      </c>
      <c r="AB59" s="132"/>
      <c r="AC59" s="28"/>
      <c r="AD59" s="135"/>
    </row>
    <row r="60" spans="1:30" s="4" customFormat="1" ht="18" x14ac:dyDescent="0.25">
      <c r="A60" s="93">
        <v>38</v>
      </c>
      <c r="B60" s="28">
        <v>3</v>
      </c>
      <c r="C60" s="130">
        <v>10104125642</v>
      </c>
      <c r="D60" s="131" t="s">
        <v>172</v>
      </c>
      <c r="E60" s="154" t="s">
        <v>173</v>
      </c>
      <c r="F60" s="133" t="s">
        <v>30</v>
      </c>
      <c r="G60" s="134" t="s">
        <v>75</v>
      </c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>
        <v>30</v>
      </c>
      <c r="AB60" s="132"/>
      <c r="AC60" s="28"/>
      <c r="AD60" s="135"/>
    </row>
    <row r="61" spans="1:30" s="4" customFormat="1" ht="18" x14ac:dyDescent="0.25">
      <c r="A61" s="93">
        <v>39</v>
      </c>
      <c r="B61" s="28">
        <v>123</v>
      </c>
      <c r="C61" s="130">
        <v>10128927734</v>
      </c>
      <c r="D61" s="131" t="s">
        <v>60</v>
      </c>
      <c r="E61" s="154" t="s">
        <v>254</v>
      </c>
      <c r="F61" s="133" t="s">
        <v>30</v>
      </c>
      <c r="G61" s="134" t="s">
        <v>213</v>
      </c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>
        <v>36</v>
      </c>
      <c r="AB61" s="132"/>
      <c r="AC61" s="28"/>
      <c r="AD61" s="135"/>
    </row>
    <row r="62" spans="1:30" s="4" customFormat="1" ht="18" x14ac:dyDescent="0.25">
      <c r="A62" s="93">
        <v>40</v>
      </c>
      <c r="B62" s="28">
        <v>74</v>
      </c>
      <c r="C62" s="130">
        <v>10125505048</v>
      </c>
      <c r="D62" s="131" t="s">
        <v>199</v>
      </c>
      <c r="E62" s="154" t="s">
        <v>200</v>
      </c>
      <c r="F62" s="133" t="s">
        <v>30</v>
      </c>
      <c r="G62" s="134" t="s">
        <v>99</v>
      </c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>
        <v>37</v>
      </c>
      <c r="AB62" s="132"/>
      <c r="AC62" s="28"/>
      <c r="AD62" s="135"/>
    </row>
    <row r="63" spans="1:30" s="4" customFormat="1" ht="18" x14ac:dyDescent="0.25">
      <c r="A63" s="93">
        <v>41</v>
      </c>
      <c r="B63" s="28">
        <v>145</v>
      </c>
      <c r="C63" s="130">
        <v>10113341652</v>
      </c>
      <c r="D63" s="131" t="s">
        <v>222</v>
      </c>
      <c r="E63" s="154" t="s">
        <v>223</v>
      </c>
      <c r="F63" s="133" t="s">
        <v>30</v>
      </c>
      <c r="G63" s="134" t="s">
        <v>134</v>
      </c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>
        <v>41</v>
      </c>
      <c r="AB63" s="132"/>
      <c r="AC63" s="28"/>
      <c r="AD63" s="135"/>
    </row>
    <row r="64" spans="1:30" s="4" customFormat="1" ht="18" x14ac:dyDescent="0.25">
      <c r="A64" s="93" t="s">
        <v>78</v>
      </c>
      <c r="B64" s="28">
        <v>51</v>
      </c>
      <c r="C64" s="130">
        <v>10107322194</v>
      </c>
      <c r="D64" s="131" t="s">
        <v>226</v>
      </c>
      <c r="E64" s="154" t="s">
        <v>227</v>
      </c>
      <c r="F64" s="133" t="s">
        <v>30</v>
      </c>
      <c r="G64" s="134" t="s">
        <v>189</v>
      </c>
      <c r="H64" s="132"/>
      <c r="I64" s="132">
        <v>1</v>
      </c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28"/>
      <c r="AD64" s="135"/>
    </row>
    <row r="65" spans="1:30" s="4" customFormat="1" ht="18" x14ac:dyDescent="0.25">
      <c r="A65" s="93" t="s">
        <v>78</v>
      </c>
      <c r="B65" s="28">
        <v>128</v>
      </c>
      <c r="C65" s="130">
        <v>10114921540</v>
      </c>
      <c r="D65" s="131" t="s">
        <v>259</v>
      </c>
      <c r="E65" s="154" t="s">
        <v>260</v>
      </c>
      <c r="F65" s="133" t="s">
        <v>39</v>
      </c>
      <c r="G65" s="134" t="s">
        <v>88</v>
      </c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28"/>
      <c r="AD65" s="135"/>
    </row>
    <row r="66" spans="1:30" s="4" customFormat="1" ht="18" x14ac:dyDescent="0.25">
      <c r="A66" s="93" t="s">
        <v>78</v>
      </c>
      <c r="B66" s="28">
        <v>39</v>
      </c>
      <c r="C66" s="130">
        <v>10127428274</v>
      </c>
      <c r="D66" s="131" t="s">
        <v>53</v>
      </c>
      <c r="E66" s="154" t="s">
        <v>210</v>
      </c>
      <c r="F66" s="133" t="s">
        <v>30</v>
      </c>
      <c r="G66" s="134" t="s">
        <v>211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28"/>
      <c r="AD66" s="135"/>
    </row>
    <row r="67" spans="1:30" s="4" customFormat="1" ht="18" x14ac:dyDescent="0.25">
      <c r="A67" s="93" t="s">
        <v>78</v>
      </c>
      <c r="B67" s="28">
        <v>117</v>
      </c>
      <c r="C67" s="130">
        <v>10105423321</v>
      </c>
      <c r="D67" s="131" t="s">
        <v>313</v>
      </c>
      <c r="E67" s="154" t="s">
        <v>314</v>
      </c>
      <c r="F67" s="133" t="s">
        <v>39</v>
      </c>
      <c r="G67" s="134" t="s">
        <v>202</v>
      </c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28"/>
      <c r="AD67" s="135"/>
    </row>
    <row r="68" spans="1:30" s="4" customFormat="1" ht="18" x14ac:dyDescent="0.25">
      <c r="A68" s="93" t="s">
        <v>78</v>
      </c>
      <c r="B68" s="28">
        <v>13</v>
      </c>
      <c r="C68" s="130">
        <v>10104124430</v>
      </c>
      <c r="D68" s="131" t="s">
        <v>241</v>
      </c>
      <c r="E68" s="154" t="s">
        <v>179</v>
      </c>
      <c r="F68" s="133" t="s">
        <v>30</v>
      </c>
      <c r="G68" s="134" t="s">
        <v>106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28"/>
      <c r="AD68" s="135"/>
    </row>
    <row r="69" spans="1:30" s="4" customFormat="1" ht="18" x14ac:dyDescent="0.25">
      <c r="A69" s="93" t="s">
        <v>78</v>
      </c>
      <c r="B69" s="28">
        <v>16</v>
      </c>
      <c r="C69" s="130">
        <v>10116807784</v>
      </c>
      <c r="D69" s="131" t="s">
        <v>284</v>
      </c>
      <c r="E69" s="154" t="s">
        <v>285</v>
      </c>
      <c r="F69" s="133" t="s">
        <v>39</v>
      </c>
      <c r="G69" s="134" t="s">
        <v>106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28"/>
      <c r="AD69" s="135"/>
    </row>
    <row r="70" spans="1:30" s="4" customFormat="1" ht="18" x14ac:dyDescent="0.25">
      <c r="A70" s="93" t="s">
        <v>78</v>
      </c>
      <c r="B70" s="28">
        <v>83</v>
      </c>
      <c r="C70" s="130">
        <v>10128523963</v>
      </c>
      <c r="D70" s="131" t="s">
        <v>56</v>
      </c>
      <c r="E70" s="154" t="s">
        <v>364</v>
      </c>
      <c r="F70" s="133" t="s">
        <v>39</v>
      </c>
      <c r="G70" s="134" t="s">
        <v>129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28"/>
      <c r="AD70" s="135"/>
    </row>
    <row r="71" spans="1:30" s="4" customFormat="1" ht="18" x14ac:dyDescent="0.25">
      <c r="A71" s="93" t="s">
        <v>78</v>
      </c>
      <c r="B71" s="28">
        <v>41</v>
      </c>
      <c r="C71" s="130">
        <v>10129326040</v>
      </c>
      <c r="D71" s="131" t="s">
        <v>61</v>
      </c>
      <c r="E71" s="154" t="s">
        <v>279</v>
      </c>
      <c r="F71" s="133" t="s">
        <v>30</v>
      </c>
      <c r="G71" s="134" t="s">
        <v>211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28"/>
      <c r="AD71" s="135"/>
    </row>
    <row r="72" spans="1:30" s="4" customFormat="1" ht="18" x14ac:dyDescent="0.25">
      <c r="A72" s="93" t="s">
        <v>78</v>
      </c>
      <c r="B72" s="28">
        <v>132</v>
      </c>
      <c r="C72" s="130">
        <v>10120394360</v>
      </c>
      <c r="D72" s="131" t="s">
        <v>266</v>
      </c>
      <c r="E72" s="154" t="s">
        <v>181</v>
      </c>
      <c r="F72" s="133" t="s">
        <v>39</v>
      </c>
      <c r="G72" s="134" t="s">
        <v>248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28"/>
      <c r="AD72" s="135"/>
    </row>
    <row r="73" spans="1:30" s="4" customFormat="1" ht="31.2" x14ac:dyDescent="0.25">
      <c r="A73" s="93" t="s">
        <v>78</v>
      </c>
      <c r="B73" s="28">
        <v>26</v>
      </c>
      <c r="C73" s="130">
        <v>10126142925</v>
      </c>
      <c r="D73" s="131" t="s">
        <v>273</v>
      </c>
      <c r="E73" s="154" t="s">
        <v>274</v>
      </c>
      <c r="F73" s="133" t="s">
        <v>30</v>
      </c>
      <c r="G73" s="134" t="s">
        <v>90</v>
      </c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28"/>
      <c r="AD73" s="135"/>
    </row>
    <row r="74" spans="1:30" s="4" customFormat="1" ht="18" x14ac:dyDescent="0.25">
      <c r="A74" s="93" t="s">
        <v>78</v>
      </c>
      <c r="B74" s="28">
        <v>113</v>
      </c>
      <c r="C74" s="130">
        <v>10103547177</v>
      </c>
      <c r="D74" s="131" t="s">
        <v>201</v>
      </c>
      <c r="E74" s="154">
        <v>39093</v>
      </c>
      <c r="F74" s="133" t="s">
        <v>30</v>
      </c>
      <c r="G74" s="134" t="s">
        <v>202</v>
      </c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28"/>
      <c r="AD74" s="135"/>
    </row>
    <row r="75" spans="1:30" s="4" customFormat="1" ht="18" x14ac:dyDescent="0.25">
      <c r="A75" s="93" t="s">
        <v>78</v>
      </c>
      <c r="B75" s="28">
        <v>48</v>
      </c>
      <c r="C75" s="130">
        <v>10106075645</v>
      </c>
      <c r="D75" s="131" t="s">
        <v>251</v>
      </c>
      <c r="E75" s="154" t="s">
        <v>252</v>
      </c>
      <c r="F75" s="133" t="s">
        <v>30</v>
      </c>
      <c r="G75" s="134" t="s">
        <v>189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28"/>
      <c r="AD75" s="135"/>
    </row>
    <row r="76" spans="1:30" s="4" customFormat="1" ht="18" x14ac:dyDescent="0.25">
      <c r="A76" s="93" t="s">
        <v>78</v>
      </c>
      <c r="B76" s="28">
        <v>70</v>
      </c>
      <c r="C76" s="130">
        <v>10142840160</v>
      </c>
      <c r="D76" s="131" t="s">
        <v>67</v>
      </c>
      <c r="E76" s="154" t="s">
        <v>287</v>
      </c>
      <c r="F76" s="133" t="s">
        <v>39</v>
      </c>
      <c r="G76" s="134" t="s">
        <v>99</v>
      </c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28"/>
      <c r="AD76" s="135"/>
    </row>
    <row r="77" spans="1:30" s="4" customFormat="1" ht="18" x14ac:dyDescent="0.25">
      <c r="A77" s="93" t="s">
        <v>78</v>
      </c>
      <c r="B77" s="28">
        <v>120</v>
      </c>
      <c r="C77" s="130">
        <v>10140309369</v>
      </c>
      <c r="D77" s="131" t="s">
        <v>66</v>
      </c>
      <c r="E77" s="154" t="s">
        <v>108</v>
      </c>
      <c r="F77" s="133" t="s">
        <v>30</v>
      </c>
      <c r="G77" s="134" t="s">
        <v>213</v>
      </c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28"/>
      <c r="AD77" s="135"/>
    </row>
    <row r="78" spans="1:30" s="4" customFormat="1" ht="18" x14ac:dyDescent="0.25">
      <c r="A78" s="93" t="s">
        <v>78</v>
      </c>
      <c r="B78" s="28">
        <v>20</v>
      </c>
      <c r="C78" s="130">
        <v>10127977473</v>
      </c>
      <c r="D78" s="131" t="s">
        <v>269</v>
      </c>
      <c r="E78" s="154" t="s">
        <v>270</v>
      </c>
      <c r="F78" s="133" t="s">
        <v>39</v>
      </c>
      <c r="G78" s="134" t="s">
        <v>118</v>
      </c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28"/>
      <c r="AD78" s="135"/>
    </row>
    <row r="79" spans="1:30" s="4" customFormat="1" ht="18" x14ac:dyDescent="0.25">
      <c r="A79" s="93" t="s">
        <v>78</v>
      </c>
      <c r="B79" s="28">
        <v>142</v>
      </c>
      <c r="C79" s="130">
        <v>10139215996</v>
      </c>
      <c r="D79" s="131" t="s">
        <v>71</v>
      </c>
      <c r="E79" s="154" t="s">
        <v>155</v>
      </c>
      <c r="F79" s="133" t="s">
        <v>39</v>
      </c>
      <c r="G79" s="134" t="s">
        <v>312</v>
      </c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28"/>
      <c r="AD79" s="135"/>
    </row>
    <row r="80" spans="1:30" s="4" customFormat="1" ht="18" x14ac:dyDescent="0.25">
      <c r="A80" s="93" t="s">
        <v>78</v>
      </c>
      <c r="B80" s="28">
        <v>111</v>
      </c>
      <c r="C80" s="130">
        <v>10104992780</v>
      </c>
      <c r="D80" s="131" t="s">
        <v>315</v>
      </c>
      <c r="E80" s="154" t="s">
        <v>316</v>
      </c>
      <c r="F80" s="133" t="s">
        <v>39</v>
      </c>
      <c r="G80" s="134" t="s">
        <v>240</v>
      </c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28"/>
      <c r="AD80" s="135"/>
    </row>
    <row r="81" spans="1:30" s="4" customFormat="1" ht="18" x14ac:dyDescent="0.25">
      <c r="A81" s="93" t="s">
        <v>78</v>
      </c>
      <c r="B81" s="28">
        <v>141</v>
      </c>
      <c r="C81" s="130">
        <v>10128264494</v>
      </c>
      <c r="D81" s="131" t="s">
        <v>65</v>
      </c>
      <c r="E81" s="154" t="s">
        <v>317</v>
      </c>
      <c r="F81" s="133" t="s">
        <v>39</v>
      </c>
      <c r="G81" s="134" t="s">
        <v>312</v>
      </c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28"/>
      <c r="AD81" s="135"/>
    </row>
    <row r="82" spans="1:30" s="4" customFormat="1" ht="18" x14ac:dyDescent="0.25">
      <c r="A82" s="93" t="s">
        <v>78</v>
      </c>
      <c r="B82" s="28">
        <v>71</v>
      </c>
      <c r="C82" s="130">
        <v>10129293304</v>
      </c>
      <c r="D82" s="131" t="s">
        <v>263</v>
      </c>
      <c r="E82" s="154" t="s">
        <v>264</v>
      </c>
      <c r="F82" s="133" t="s">
        <v>39</v>
      </c>
      <c r="G82" s="134" t="s">
        <v>99</v>
      </c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28"/>
      <c r="AD82" s="135"/>
    </row>
    <row r="83" spans="1:30" s="4" customFormat="1" ht="18" x14ac:dyDescent="0.25">
      <c r="A83" s="93" t="s">
        <v>78</v>
      </c>
      <c r="B83" s="28">
        <v>93</v>
      </c>
      <c r="C83" s="130">
        <v>10142217744</v>
      </c>
      <c r="D83" s="131" t="s">
        <v>277</v>
      </c>
      <c r="E83" s="154" t="s">
        <v>278</v>
      </c>
      <c r="F83" s="133" t="s">
        <v>39</v>
      </c>
      <c r="G83" s="134" t="s">
        <v>96</v>
      </c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28"/>
      <c r="AD83" s="135"/>
    </row>
    <row r="84" spans="1:30" s="4" customFormat="1" ht="18" x14ac:dyDescent="0.25">
      <c r="A84" s="93" t="s">
        <v>78</v>
      </c>
      <c r="B84" s="28">
        <v>47</v>
      </c>
      <c r="C84" s="130">
        <v>10126420080</v>
      </c>
      <c r="D84" s="131" t="s">
        <v>282</v>
      </c>
      <c r="E84" s="154" t="s">
        <v>283</v>
      </c>
      <c r="F84" s="133" t="s">
        <v>41</v>
      </c>
      <c r="G84" s="134" t="s">
        <v>134</v>
      </c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28"/>
      <c r="AD84" s="135"/>
    </row>
    <row r="85" spans="1:30" s="4" customFormat="1" ht="18" x14ac:dyDescent="0.25">
      <c r="A85" s="93" t="s">
        <v>78</v>
      </c>
      <c r="B85" s="28">
        <v>147</v>
      </c>
      <c r="C85" s="130">
        <v>10131460747</v>
      </c>
      <c r="D85" s="131" t="s">
        <v>230</v>
      </c>
      <c r="E85" s="154" t="s">
        <v>231</v>
      </c>
      <c r="F85" s="133" t="s">
        <v>39</v>
      </c>
      <c r="G85" s="134" t="s">
        <v>134</v>
      </c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28"/>
      <c r="AD85" s="135"/>
    </row>
    <row r="86" spans="1:30" s="4" customFormat="1" ht="18" x14ac:dyDescent="0.25">
      <c r="A86" s="93" t="s">
        <v>78</v>
      </c>
      <c r="B86" s="28">
        <v>57</v>
      </c>
      <c r="C86" s="130">
        <v>10137956818</v>
      </c>
      <c r="D86" s="131" t="s">
        <v>271</v>
      </c>
      <c r="E86" s="154" t="s">
        <v>272</v>
      </c>
      <c r="F86" s="133" t="s">
        <v>39</v>
      </c>
      <c r="G86" s="134" t="s">
        <v>99</v>
      </c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28"/>
      <c r="AD86" s="135"/>
    </row>
    <row r="87" spans="1:30" s="4" customFormat="1" ht="18" x14ac:dyDescent="0.25">
      <c r="A87" s="93" t="s">
        <v>78</v>
      </c>
      <c r="B87" s="28">
        <v>34</v>
      </c>
      <c r="C87" s="130">
        <v>10144140364</v>
      </c>
      <c r="D87" s="131" t="s">
        <v>70</v>
      </c>
      <c r="E87" s="154" t="s">
        <v>325</v>
      </c>
      <c r="F87" s="133" t="s">
        <v>39</v>
      </c>
      <c r="G87" s="134" t="s">
        <v>93</v>
      </c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28"/>
      <c r="AD87" s="135"/>
    </row>
    <row r="88" spans="1:30" s="4" customFormat="1" ht="18" x14ac:dyDescent="0.25">
      <c r="A88" s="93" t="s">
        <v>78</v>
      </c>
      <c r="B88" s="28">
        <v>134</v>
      </c>
      <c r="C88" s="130">
        <v>10143786215</v>
      </c>
      <c r="D88" s="131" t="s">
        <v>246</v>
      </c>
      <c r="E88" s="154" t="s">
        <v>247</v>
      </c>
      <c r="F88" s="133" t="s">
        <v>39</v>
      </c>
      <c r="G88" s="134" t="s">
        <v>248</v>
      </c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28"/>
      <c r="AD88" s="135"/>
    </row>
    <row r="89" spans="1:30" s="4" customFormat="1" ht="31.2" x14ac:dyDescent="0.25">
      <c r="A89" s="93" t="s">
        <v>78</v>
      </c>
      <c r="B89" s="28">
        <v>27</v>
      </c>
      <c r="C89" s="130">
        <v>10138219021</v>
      </c>
      <c r="D89" s="131" t="s">
        <v>310</v>
      </c>
      <c r="E89" s="154" t="s">
        <v>311</v>
      </c>
      <c r="F89" s="133" t="s">
        <v>39</v>
      </c>
      <c r="G89" s="134" t="s">
        <v>90</v>
      </c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28"/>
      <c r="AD89" s="135"/>
    </row>
    <row r="90" spans="1:30" s="4" customFormat="1" ht="18" x14ac:dyDescent="0.25">
      <c r="A90" s="93" t="s">
        <v>78</v>
      </c>
      <c r="B90" s="28">
        <v>131</v>
      </c>
      <c r="C90" s="130">
        <v>10128425859</v>
      </c>
      <c r="D90" s="131" t="s">
        <v>292</v>
      </c>
      <c r="E90" s="154" t="s">
        <v>293</v>
      </c>
      <c r="F90" s="133" t="s">
        <v>39</v>
      </c>
      <c r="G90" s="134" t="s">
        <v>248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28"/>
      <c r="AD90" s="135"/>
    </row>
    <row r="91" spans="1:30" s="4" customFormat="1" ht="18" x14ac:dyDescent="0.25">
      <c r="A91" s="93" t="s">
        <v>78</v>
      </c>
      <c r="B91" s="28">
        <v>112</v>
      </c>
      <c r="C91" s="130">
        <v>10142893512</v>
      </c>
      <c r="D91" s="131" t="s">
        <v>304</v>
      </c>
      <c r="E91" s="154" t="s">
        <v>305</v>
      </c>
      <c r="F91" s="133" t="s">
        <v>39</v>
      </c>
      <c r="G91" s="134" t="s">
        <v>240</v>
      </c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28"/>
      <c r="AD91" s="135"/>
    </row>
    <row r="92" spans="1:30" s="4" customFormat="1" ht="18" x14ac:dyDescent="0.25">
      <c r="A92" s="93" t="s">
        <v>78</v>
      </c>
      <c r="B92" s="28">
        <v>92</v>
      </c>
      <c r="C92" s="130">
        <v>10140309470</v>
      </c>
      <c r="D92" s="131" t="s">
        <v>322</v>
      </c>
      <c r="E92" s="154" t="s">
        <v>365</v>
      </c>
      <c r="F92" s="133" t="s">
        <v>39</v>
      </c>
      <c r="G92" s="134" t="s">
        <v>96</v>
      </c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28"/>
      <c r="AD92" s="135"/>
    </row>
    <row r="93" spans="1:30" s="4" customFormat="1" ht="18" x14ac:dyDescent="0.25">
      <c r="A93" s="93" t="s">
        <v>78</v>
      </c>
      <c r="B93" s="28">
        <v>50</v>
      </c>
      <c r="C93" s="130">
        <v>10106075544</v>
      </c>
      <c r="D93" s="131" t="s">
        <v>261</v>
      </c>
      <c r="E93" s="154" t="s">
        <v>262</v>
      </c>
      <c r="F93" s="133" t="s">
        <v>30</v>
      </c>
      <c r="G93" s="134" t="s">
        <v>189</v>
      </c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28"/>
      <c r="AD93" s="135"/>
    </row>
    <row r="94" spans="1:30" s="4" customFormat="1" ht="18" x14ac:dyDescent="0.25">
      <c r="A94" s="93" t="s">
        <v>78</v>
      </c>
      <c r="B94" s="28">
        <v>151</v>
      </c>
      <c r="C94" s="130">
        <v>10120791959</v>
      </c>
      <c r="D94" s="131" t="s">
        <v>306</v>
      </c>
      <c r="E94" s="154" t="s">
        <v>307</v>
      </c>
      <c r="F94" s="133" t="s">
        <v>39</v>
      </c>
      <c r="G94" s="134" t="s">
        <v>134</v>
      </c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28"/>
      <c r="AD94" s="135"/>
    </row>
    <row r="95" spans="1:30" s="4" customFormat="1" ht="18" x14ac:dyDescent="0.25">
      <c r="A95" s="93" t="s">
        <v>78</v>
      </c>
      <c r="B95" s="28">
        <v>15</v>
      </c>
      <c r="C95" s="130">
        <v>10129584405</v>
      </c>
      <c r="D95" s="131" t="s">
        <v>320</v>
      </c>
      <c r="E95" s="154" t="s">
        <v>321</v>
      </c>
      <c r="F95" s="133" t="s">
        <v>41</v>
      </c>
      <c r="G95" s="134" t="s">
        <v>106</v>
      </c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28"/>
      <c r="AD95" s="135"/>
    </row>
    <row r="96" spans="1:30" s="4" customFormat="1" ht="18" x14ac:dyDescent="0.25">
      <c r="A96" s="93" t="s">
        <v>78</v>
      </c>
      <c r="B96" s="28">
        <v>40</v>
      </c>
      <c r="C96" s="130">
        <v>10127428375</v>
      </c>
      <c r="D96" s="131" t="s">
        <v>59</v>
      </c>
      <c r="E96" s="154" t="s">
        <v>286</v>
      </c>
      <c r="F96" s="133" t="s">
        <v>39</v>
      </c>
      <c r="G96" s="134" t="s">
        <v>211</v>
      </c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28"/>
      <c r="AD96" s="135"/>
    </row>
    <row r="97" spans="1:30" s="4" customFormat="1" ht="18" x14ac:dyDescent="0.25">
      <c r="A97" s="93" t="s">
        <v>78</v>
      </c>
      <c r="B97" s="28">
        <v>114</v>
      </c>
      <c r="C97" s="130">
        <v>10104119881</v>
      </c>
      <c r="D97" s="131" t="s">
        <v>294</v>
      </c>
      <c r="E97" s="154" t="s">
        <v>250</v>
      </c>
      <c r="F97" s="133" t="s">
        <v>41</v>
      </c>
      <c r="G97" s="134" t="s">
        <v>202</v>
      </c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28"/>
      <c r="AD97" s="135"/>
    </row>
    <row r="98" spans="1:30" s="4" customFormat="1" ht="18" x14ac:dyDescent="0.25">
      <c r="A98" s="93" t="s">
        <v>78</v>
      </c>
      <c r="B98" s="28">
        <v>22</v>
      </c>
      <c r="C98" s="130">
        <v>10127317736</v>
      </c>
      <c r="D98" s="131" t="s">
        <v>300</v>
      </c>
      <c r="E98" s="154" t="s">
        <v>301</v>
      </c>
      <c r="F98" s="133" t="s">
        <v>39</v>
      </c>
      <c r="G98" s="134" t="s">
        <v>118</v>
      </c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28"/>
      <c r="AD98" s="135"/>
    </row>
    <row r="99" spans="1:30" s="4" customFormat="1" ht="18" x14ac:dyDescent="0.25">
      <c r="A99" s="93" t="s">
        <v>78</v>
      </c>
      <c r="B99" s="28">
        <v>122</v>
      </c>
      <c r="C99" s="130">
        <v>10130809433</v>
      </c>
      <c r="D99" s="131" t="s">
        <v>62</v>
      </c>
      <c r="E99" s="154" t="s">
        <v>242</v>
      </c>
      <c r="F99" s="133" t="s">
        <v>30</v>
      </c>
      <c r="G99" s="134" t="s">
        <v>213</v>
      </c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28"/>
      <c r="AD99" s="135"/>
    </row>
    <row r="100" spans="1:30" s="4" customFormat="1" ht="18" x14ac:dyDescent="0.25">
      <c r="A100" s="93" t="s">
        <v>78</v>
      </c>
      <c r="B100" s="28">
        <v>138</v>
      </c>
      <c r="C100" s="130">
        <v>10091864640</v>
      </c>
      <c r="D100" s="131" t="s">
        <v>69</v>
      </c>
      <c r="E100" s="154">
        <v>39367</v>
      </c>
      <c r="F100" s="133" t="s">
        <v>39</v>
      </c>
      <c r="G100" s="134" t="s">
        <v>143</v>
      </c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28"/>
      <c r="AD100" s="135"/>
    </row>
    <row r="101" spans="1:30" s="4" customFormat="1" ht="18" x14ac:dyDescent="0.25">
      <c r="A101" s="93" t="s">
        <v>78</v>
      </c>
      <c r="B101" s="28">
        <v>149</v>
      </c>
      <c r="C101" s="130">
        <v>10128097877</v>
      </c>
      <c r="D101" s="131" t="s">
        <v>331</v>
      </c>
      <c r="E101" s="154" t="s">
        <v>332</v>
      </c>
      <c r="F101" s="133" t="s">
        <v>39</v>
      </c>
      <c r="G101" s="134" t="s">
        <v>134</v>
      </c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28"/>
      <c r="AD101" s="135"/>
    </row>
    <row r="102" spans="1:30" s="4" customFormat="1" ht="18" x14ac:dyDescent="0.25">
      <c r="A102" s="93" t="s">
        <v>78</v>
      </c>
      <c r="B102" s="28">
        <v>63</v>
      </c>
      <c r="C102" s="130">
        <v>10128042105</v>
      </c>
      <c r="D102" s="131" t="s">
        <v>255</v>
      </c>
      <c r="E102" s="154" t="s">
        <v>256</v>
      </c>
      <c r="F102" s="133" t="s">
        <v>39</v>
      </c>
      <c r="G102" s="134" t="s">
        <v>99</v>
      </c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28"/>
      <c r="AD102" s="135"/>
    </row>
    <row r="103" spans="1:30" s="4" customFormat="1" ht="18" x14ac:dyDescent="0.25">
      <c r="A103" s="93" t="s">
        <v>78</v>
      </c>
      <c r="B103" s="28">
        <v>53</v>
      </c>
      <c r="C103" s="130">
        <v>10140590972</v>
      </c>
      <c r="D103" s="131" t="s">
        <v>297</v>
      </c>
      <c r="E103" s="154" t="s">
        <v>298</v>
      </c>
      <c r="F103" s="133" t="s">
        <v>39</v>
      </c>
      <c r="G103" s="134" t="s">
        <v>99</v>
      </c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28"/>
      <c r="AD103" s="135"/>
    </row>
    <row r="104" spans="1:30" s="4" customFormat="1" ht="18" x14ac:dyDescent="0.25">
      <c r="A104" s="93" t="s">
        <v>78</v>
      </c>
      <c r="B104" s="28">
        <v>110</v>
      </c>
      <c r="C104" s="130">
        <v>10140927139</v>
      </c>
      <c r="D104" s="131" t="s">
        <v>239</v>
      </c>
      <c r="E104" s="154" t="s">
        <v>87</v>
      </c>
      <c r="F104" s="133" t="s">
        <v>39</v>
      </c>
      <c r="G104" s="134" t="s">
        <v>240</v>
      </c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28"/>
      <c r="AD104" s="135"/>
    </row>
    <row r="105" spans="1:30" s="4" customFormat="1" ht="31.2" x14ac:dyDescent="0.25">
      <c r="A105" s="93" t="s">
        <v>78</v>
      </c>
      <c r="B105" s="28">
        <v>25</v>
      </c>
      <c r="C105" s="130">
        <v>10127039769</v>
      </c>
      <c r="D105" s="131" t="s">
        <v>234</v>
      </c>
      <c r="E105" s="154" t="s">
        <v>235</v>
      </c>
      <c r="F105" s="133" t="s">
        <v>30</v>
      </c>
      <c r="G105" s="134" t="s">
        <v>90</v>
      </c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28"/>
      <c r="AD105" s="135"/>
    </row>
    <row r="106" spans="1:30" s="4" customFormat="1" ht="18" x14ac:dyDescent="0.25">
      <c r="A106" s="93" t="s">
        <v>78</v>
      </c>
      <c r="B106" s="28">
        <v>133</v>
      </c>
      <c r="C106" s="130">
        <v>10128425152</v>
      </c>
      <c r="D106" s="131" t="s">
        <v>276</v>
      </c>
      <c r="E106" s="154" t="s">
        <v>366</v>
      </c>
      <c r="F106" s="133" t="s">
        <v>39</v>
      </c>
      <c r="G106" s="134" t="s">
        <v>248</v>
      </c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28"/>
      <c r="AD106" s="135"/>
    </row>
    <row r="107" spans="1:30" s="4" customFormat="1" ht="18" x14ac:dyDescent="0.25">
      <c r="A107" s="93" t="s">
        <v>78</v>
      </c>
      <c r="B107" s="28">
        <v>35</v>
      </c>
      <c r="C107" s="130">
        <v>10143841886</v>
      </c>
      <c r="D107" s="131" t="s">
        <v>64</v>
      </c>
      <c r="E107" s="154" t="s">
        <v>275</v>
      </c>
      <c r="F107" s="133" t="s">
        <v>39</v>
      </c>
      <c r="G107" s="134" t="s">
        <v>93</v>
      </c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28"/>
      <c r="AD107" s="135"/>
    </row>
    <row r="108" spans="1:30" s="4" customFormat="1" ht="18" x14ac:dyDescent="0.25">
      <c r="A108" s="93" t="s">
        <v>78</v>
      </c>
      <c r="B108" s="28">
        <v>144</v>
      </c>
      <c r="C108" s="130">
        <v>10113612444</v>
      </c>
      <c r="D108" s="131" t="s">
        <v>296</v>
      </c>
      <c r="E108" s="154" t="s">
        <v>235</v>
      </c>
      <c r="F108" s="133" t="s">
        <v>30</v>
      </c>
      <c r="G108" s="134" t="s">
        <v>134</v>
      </c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28"/>
      <c r="AD108" s="135"/>
    </row>
    <row r="109" spans="1:30" s="4" customFormat="1" ht="18" x14ac:dyDescent="0.25">
      <c r="A109" s="93" t="s">
        <v>78</v>
      </c>
      <c r="B109" s="28">
        <v>49</v>
      </c>
      <c r="C109" s="130">
        <v>10107167907</v>
      </c>
      <c r="D109" s="131" t="s">
        <v>188</v>
      </c>
      <c r="E109" s="154" t="s">
        <v>138</v>
      </c>
      <c r="F109" s="133" t="s">
        <v>30</v>
      </c>
      <c r="G109" s="134" t="s">
        <v>189</v>
      </c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28"/>
      <c r="AD109" s="135"/>
    </row>
    <row r="110" spans="1:30" s="4" customFormat="1" ht="18" x14ac:dyDescent="0.25">
      <c r="A110" s="93" t="s">
        <v>78</v>
      </c>
      <c r="B110" s="28">
        <v>1</v>
      </c>
      <c r="C110" s="130">
        <v>10116167281</v>
      </c>
      <c r="D110" s="131" t="s">
        <v>54</v>
      </c>
      <c r="E110" s="154" t="s">
        <v>228</v>
      </c>
      <c r="F110" s="133" t="s">
        <v>30</v>
      </c>
      <c r="G110" s="134" t="s">
        <v>75</v>
      </c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28"/>
      <c r="AD110" s="135"/>
    </row>
    <row r="111" spans="1:30" s="4" customFormat="1" ht="18" x14ac:dyDescent="0.25">
      <c r="A111" s="93" t="s">
        <v>78</v>
      </c>
      <c r="B111" s="28">
        <v>82</v>
      </c>
      <c r="C111" s="130">
        <v>10139699986</v>
      </c>
      <c r="D111" s="131" t="s">
        <v>318</v>
      </c>
      <c r="E111" s="154" t="s">
        <v>319</v>
      </c>
      <c r="F111" s="133" t="s">
        <v>39</v>
      </c>
      <c r="G111" s="134" t="s">
        <v>99</v>
      </c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28"/>
      <c r="AD111" s="135"/>
    </row>
    <row r="112" spans="1:30" s="4" customFormat="1" ht="18" x14ac:dyDescent="0.25">
      <c r="A112" s="93" t="s">
        <v>78</v>
      </c>
      <c r="B112" s="28">
        <v>62</v>
      </c>
      <c r="C112" s="130">
        <v>10128097069</v>
      </c>
      <c r="D112" s="131" t="s">
        <v>326</v>
      </c>
      <c r="E112" s="154" t="s">
        <v>327</v>
      </c>
      <c r="F112" s="133" t="s">
        <v>39</v>
      </c>
      <c r="G112" s="134" t="s">
        <v>99</v>
      </c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28"/>
      <c r="AD112" s="135"/>
    </row>
    <row r="113" spans="1:30" s="4" customFormat="1" ht="18" x14ac:dyDescent="0.25">
      <c r="A113" s="93" t="s">
        <v>78</v>
      </c>
      <c r="B113" s="28">
        <v>148</v>
      </c>
      <c r="C113" s="130">
        <v>10131114476</v>
      </c>
      <c r="D113" s="131" t="s">
        <v>323</v>
      </c>
      <c r="E113" s="154" t="s">
        <v>324</v>
      </c>
      <c r="F113" s="133" t="s">
        <v>39</v>
      </c>
      <c r="G113" s="134" t="s">
        <v>134</v>
      </c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28"/>
      <c r="AD113" s="135"/>
    </row>
    <row r="114" spans="1:30" s="4" customFormat="1" ht="18" x14ac:dyDescent="0.25">
      <c r="A114" s="93" t="s">
        <v>78</v>
      </c>
      <c r="B114" s="28">
        <v>72</v>
      </c>
      <c r="C114" s="130">
        <v>10142840160</v>
      </c>
      <c r="D114" s="131" t="s">
        <v>346</v>
      </c>
      <c r="E114" s="154" t="s">
        <v>347</v>
      </c>
      <c r="F114" s="133" t="s">
        <v>39</v>
      </c>
      <c r="G114" s="134" t="s">
        <v>99</v>
      </c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28"/>
      <c r="AD114" s="135"/>
    </row>
    <row r="115" spans="1:30" s="4" customFormat="1" ht="18" x14ac:dyDescent="0.25">
      <c r="A115" s="93" t="s">
        <v>78</v>
      </c>
      <c r="B115" s="28">
        <v>52</v>
      </c>
      <c r="C115" s="130">
        <v>10138543060</v>
      </c>
      <c r="D115" s="131" t="s">
        <v>299</v>
      </c>
      <c r="E115" s="154" t="s">
        <v>195</v>
      </c>
      <c r="F115" s="133" t="s">
        <v>39</v>
      </c>
      <c r="G115" s="134" t="s">
        <v>99</v>
      </c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28"/>
      <c r="AD115" s="135"/>
    </row>
    <row r="116" spans="1:30" s="4" customFormat="1" ht="18" x14ac:dyDescent="0.25">
      <c r="A116" s="93" t="s">
        <v>78</v>
      </c>
      <c r="B116" s="28">
        <v>135</v>
      </c>
      <c r="C116" s="130" t="s">
        <v>367</v>
      </c>
      <c r="D116" s="131" t="s">
        <v>328</v>
      </c>
      <c r="E116" s="154" t="s">
        <v>329</v>
      </c>
      <c r="F116" s="133" t="s">
        <v>39</v>
      </c>
      <c r="G116" s="134" t="s">
        <v>330</v>
      </c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28"/>
      <c r="AD116" s="135"/>
    </row>
    <row r="117" spans="1:30" s="4" customFormat="1" ht="18" x14ac:dyDescent="0.25">
      <c r="A117" s="93" t="s">
        <v>78</v>
      </c>
      <c r="B117" s="28">
        <v>139</v>
      </c>
      <c r="C117" s="130">
        <v>10113223030</v>
      </c>
      <c r="D117" s="131" t="s">
        <v>340</v>
      </c>
      <c r="E117" s="154" t="s">
        <v>341</v>
      </c>
      <c r="F117" s="133" t="s">
        <v>41</v>
      </c>
      <c r="G117" s="134" t="s">
        <v>143</v>
      </c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28"/>
      <c r="AD117" s="135"/>
    </row>
    <row r="118" spans="1:30" s="4" customFormat="1" ht="18" x14ac:dyDescent="0.25">
      <c r="A118" s="93" t="s">
        <v>78</v>
      </c>
      <c r="B118" s="28">
        <v>84</v>
      </c>
      <c r="C118" s="130">
        <v>10142605744</v>
      </c>
      <c r="D118" s="131" t="s">
        <v>68</v>
      </c>
      <c r="E118" s="154">
        <v>39771</v>
      </c>
      <c r="F118" s="133" t="s">
        <v>41</v>
      </c>
      <c r="G118" s="134" t="s">
        <v>129</v>
      </c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28"/>
      <c r="AD118" s="135"/>
    </row>
    <row r="119" spans="1:30" s="4" customFormat="1" ht="18" x14ac:dyDescent="0.25">
      <c r="A119" s="93" t="s">
        <v>78</v>
      </c>
      <c r="B119" s="28">
        <v>64</v>
      </c>
      <c r="C119" s="130">
        <v>10128042004</v>
      </c>
      <c r="D119" s="131" t="s">
        <v>335</v>
      </c>
      <c r="E119" s="154" t="s">
        <v>336</v>
      </c>
      <c r="F119" s="133" t="s">
        <v>39</v>
      </c>
      <c r="G119" s="134" t="s">
        <v>99</v>
      </c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28"/>
      <c r="AD119" s="135"/>
    </row>
    <row r="120" spans="1:30" s="4" customFormat="1" ht="18" x14ac:dyDescent="0.25">
      <c r="A120" s="93" t="s">
        <v>78</v>
      </c>
      <c r="B120" s="28">
        <v>56</v>
      </c>
      <c r="C120" s="130">
        <v>10132856387</v>
      </c>
      <c r="D120" s="131" t="s">
        <v>333</v>
      </c>
      <c r="E120" s="154">
        <v>39780</v>
      </c>
      <c r="F120" s="133" t="s">
        <v>41</v>
      </c>
      <c r="G120" s="134" t="s">
        <v>99</v>
      </c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28"/>
      <c r="AD120" s="135"/>
    </row>
    <row r="121" spans="1:30" s="4" customFormat="1" ht="18" x14ac:dyDescent="0.25">
      <c r="A121" s="93" t="s">
        <v>78</v>
      </c>
      <c r="B121" s="28">
        <v>130</v>
      </c>
      <c r="C121" s="130" t="s">
        <v>368</v>
      </c>
      <c r="D121" s="131" t="s">
        <v>288</v>
      </c>
      <c r="E121" s="154" t="s">
        <v>289</v>
      </c>
      <c r="F121" s="133" t="s">
        <v>41</v>
      </c>
      <c r="G121" s="134" t="s">
        <v>88</v>
      </c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28"/>
      <c r="AD121" s="135"/>
    </row>
    <row r="122" spans="1:30" s="4" customFormat="1" ht="18" x14ac:dyDescent="0.25">
      <c r="A122" s="93" t="s">
        <v>78</v>
      </c>
      <c r="B122" s="28">
        <v>150</v>
      </c>
      <c r="C122" s="130">
        <v>10130737489</v>
      </c>
      <c r="D122" s="131" t="s">
        <v>302</v>
      </c>
      <c r="E122" s="154" t="s">
        <v>303</v>
      </c>
      <c r="F122" s="133" t="s">
        <v>39</v>
      </c>
      <c r="G122" s="134" t="s">
        <v>134</v>
      </c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28"/>
      <c r="AD122" s="135"/>
    </row>
    <row r="123" spans="1:30" s="4" customFormat="1" ht="18" x14ac:dyDescent="0.25">
      <c r="A123" s="93" t="s">
        <v>78</v>
      </c>
      <c r="B123" s="28">
        <v>146</v>
      </c>
      <c r="C123" s="130">
        <v>10114524749</v>
      </c>
      <c r="D123" s="131" t="s">
        <v>344</v>
      </c>
      <c r="E123" s="154" t="s">
        <v>345</v>
      </c>
      <c r="F123" s="133" t="s">
        <v>39</v>
      </c>
      <c r="G123" s="134" t="s">
        <v>134</v>
      </c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28"/>
      <c r="AD123" s="135"/>
    </row>
    <row r="124" spans="1:30" s="4" customFormat="1" ht="18" x14ac:dyDescent="0.25">
      <c r="A124" s="93" t="s">
        <v>78</v>
      </c>
      <c r="B124" s="28">
        <v>21</v>
      </c>
      <c r="C124" s="130">
        <v>10127891753</v>
      </c>
      <c r="D124" s="131" t="s">
        <v>257</v>
      </c>
      <c r="E124" s="154" t="s">
        <v>258</v>
      </c>
      <c r="F124" s="133" t="s">
        <v>39</v>
      </c>
      <c r="G124" s="134" t="s">
        <v>118</v>
      </c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28"/>
      <c r="AD124" s="135"/>
    </row>
    <row r="125" spans="1:30" s="4" customFormat="1" ht="18.600000000000001" thickBot="1" x14ac:dyDescent="0.3">
      <c r="A125" s="104" t="s">
        <v>78</v>
      </c>
      <c r="B125" s="96">
        <v>60</v>
      </c>
      <c r="C125" s="136">
        <v>10128072691</v>
      </c>
      <c r="D125" s="137" t="s">
        <v>280</v>
      </c>
      <c r="E125" s="155" t="s">
        <v>281</v>
      </c>
      <c r="F125" s="139" t="s">
        <v>39</v>
      </c>
      <c r="G125" s="140" t="s">
        <v>99</v>
      </c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96"/>
      <c r="AD125" s="141"/>
    </row>
    <row r="126" spans="1:30" ht="8.25" customHeight="1" thickTop="1" thickBot="1" x14ac:dyDescent="0.3">
      <c r="A126" s="126"/>
      <c r="B126" s="127"/>
      <c r="C126" s="127"/>
      <c r="D126" s="126"/>
      <c r="E126" s="128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</row>
    <row r="127" spans="1:30" ht="15" thickTop="1" x14ac:dyDescent="0.25">
      <c r="A127" s="222" t="s">
        <v>3</v>
      </c>
      <c r="B127" s="207"/>
      <c r="C127" s="207"/>
      <c r="D127" s="207"/>
      <c r="E127" s="207"/>
      <c r="F127" s="207"/>
      <c r="G127" s="207"/>
      <c r="H127" s="207" t="s">
        <v>4</v>
      </c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8"/>
    </row>
    <row r="128" spans="1:30" ht="14.4" x14ac:dyDescent="0.25">
      <c r="A128" s="105" t="s">
        <v>160</v>
      </c>
      <c r="B128" s="21"/>
      <c r="C128" s="142"/>
      <c r="D128" s="21"/>
      <c r="E128" s="143"/>
      <c r="F128" s="21"/>
      <c r="G128" s="58"/>
      <c r="AA128" s="37" t="s">
        <v>31</v>
      </c>
      <c r="AB128" s="103">
        <v>23</v>
      </c>
      <c r="AC128" s="49" t="s">
        <v>29</v>
      </c>
      <c r="AD128" s="57">
        <f>COUNTIF(F2:F125,"ЗМС")</f>
        <v>0</v>
      </c>
    </row>
    <row r="129" spans="1:30" ht="14.4" x14ac:dyDescent="0.25">
      <c r="A129" s="153" t="s">
        <v>161</v>
      </c>
      <c r="B129" s="144"/>
      <c r="C129" s="145"/>
      <c r="D129" s="144"/>
      <c r="E129" s="146"/>
      <c r="F129" s="144"/>
      <c r="G129" s="60"/>
      <c r="AA129" s="38" t="s">
        <v>24</v>
      </c>
      <c r="AB129" s="103">
        <f>AB130+AB135</f>
        <v>103</v>
      </c>
      <c r="AC129" s="49" t="s">
        <v>18</v>
      </c>
      <c r="AD129" s="57">
        <f>COUNTIF(F2:F125,"МСМК")</f>
        <v>0</v>
      </c>
    </row>
    <row r="130" spans="1:30" ht="14.4" x14ac:dyDescent="0.25">
      <c r="A130" s="153" t="s">
        <v>162</v>
      </c>
      <c r="B130" s="144"/>
      <c r="C130" s="144"/>
      <c r="D130" s="144"/>
      <c r="E130" s="146"/>
      <c r="F130" s="144"/>
      <c r="G130" s="60"/>
      <c r="AA130" s="38" t="s">
        <v>25</v>
      </c>
      <c r="AB130" s="103">
        <f>AB131+AB132+AB133+AB134</f>
        <v>103</v>
      </c>
      <c r="AC130" s="49" t="s">
        <v>21</v>
      </c>
      <c r="AD130" s="57">
        <f>COUNTIF(F2:F125,"МС")</f>
        <v>0</v>
      </c>
    </row>
    <row r="131" spans="1:30" ht="14.4" x14ac:dyDescent="0.25">
      <c r="A131" s="153" t="s">
        <v>76</v>
      </c>
      <c r="B131" s="144"/>
      <c r="C131" s="144"/>
      <c r="D131" s="144"/>
      <c r="E131" s="146"/>
      <c r="F131" s="144"/>
      <c r="G131" s="60"/>
      <c r="AA131" s="38" t="s">
        <v>26</v>
      </c>
      <c r="AB131" s="103">
        <f>COUNT(A23:A125)</f>
        <v>41</v>
      </c>
      <c r="AC131" s="49" t="s">
        <v>30</v>
      </c>
      <c r="AD131" s="57">
        <f>COUNTIF(F2:F125,"КМС")</f>
        <v>46</v>
      </c>
    </row>
    <row r="132" spans="1:30" ht="14.4" x14ac:dyDescent="0.25">
      <c r="A132" s="148"/>
      <c r="B132" s="1"/>
      <c r="D132" s="144"/>
      <c r="E132" s="146"/>
      <c r="F132" s="144"/>
      <c r="G132" s="60"/>
      <c r="AA132" s="38" t="s">
        <v>27</v>
      </c>
      <c r="AB132" s="103">
        <f>COUNTIF(A23:A125,"НФ")</f>
        <v>62</v>
      </c>
      <c r="AC132" s="49" t="s">
        <v>39</v>
      </c>
      <c r="AD132" s="57">
        <f>COUNTIF(F2:F125,"1 СР")</f>
        <v>47</v>
      </c>
    </row>
    <row r="133" spans="1:30" ht="14.4" x14ac:dyDescent="0.25">
      <c r="A133" s="147"/>
      <c r="B133" s="144"/>
      <c r="C133" s="144"/>
      <c r="D133" s="144"/>
      <c r="E133" s="146"/>
      <c r="F133" s="144"/>
      <c r="G133" s="60"/>
      <c r="AA133" s="38" t="s">
        <v>32</v>
      </c>
      <c r="AB133" s="103">
        <f>COUNTIF(A22:A125,"ДСКВ")</f>
        <v>0</v>
      </c>
      <c r="AC133" s="49" t="s">
        <v>41</v>
      </c>
      <c r="AD133" s="57">
        <f>COUNTIF(F2:F125,"2 СР")</f>
        <v>10</v>
      </c>
    </row>
    <row r="134" spans="1:30" ht="14.4" x14ac:dyDescent="0.25">
      <c r="A134" s="149"/>
      <c r="B134" s="11"/>
      <c r="C134" s="11"/>
      <c r="D134" s="144"/>
      <c r="E134" s="146"/>
      <c r="F134" s="144"/>
      <c r="G134" s="60"/>
      <c r="Z134" s="62"/>
      <c r="AA134" s="38" t="s">
        <v>28</v>
      </c>
      <c r="AB134" s="103">
        <f>COUNTIF(A22:A125,"НС")</f>
        <v>0</v>
      </c>
      <c r="AC134" s="49" t="s">
        <v>43</v>
      </c>
      <c r="AD134" s="57">
        <f>COUNTIF(F1:F125,"3 СР")</f>
        <v>0</v>
      </c>
    </row>
    <row r="135" spans="1:30" ht="4.5" customHeight="1" x14ac:dyDescent="0.25">
      <c r="A135" s="150"/>
      <c r="B135" s="14"/>
      <c r="C135" s="14"/>
      <c r="D135" s="8"/>
      <c r="E135" s="151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AC135" s="8"/>
      <c r="AD135" s="152"/>
    </row>
    <row r="136" spans="1:30" ht="15.6" x14ac:dyDescent="0.25">
      <c r="A136" s="220" t="s">
        <v>77</v>
      </c>
      <c r="B136" s="210"/>
      <c r="C136" s="210"/>
      <c r="D136" s="210"/>
      <c r="E136" s="210"/>
      <c r="F136" s="210" t="s">
        <v>9</v>
      </c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169"/>
      <c r="AA136" s="210" t="s">
        <v>2</v>
      </c>
      <c r="AB136" s="210"/>
      <c r="AC136" s="210"/>
      <c r="AD136" s="211"/>
    </row>
    <row r="137" spans="1:30" x14ac:dyDescent="0.25">
      <c r="A137" s="221"/>
      <c r="B137" s="198"/>
      <c r="C137" s="198"/>
      <c r="D137" s="198"/>
      <c r="E137" s="198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170"/>
      <c r="AA137" s="212"/>
      <c r="AB137" s="212"/>
      <c r="AC137" s="212"/>
      <c r="AD137" s="213"/>
    </row>
    <row r="138" spans="1:30" x14ac:dyDescent="0.25">
      <c r="A138" s="171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7"/>
    </row>
    <row r="139" spans="1:30" x14ac:dyDescent="0.25">
      <c r="A139" s="171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7"/>
    </row>
    <row r="140" spans="1:30" x14ac:dyDescent="0.25">
      <c r="A140" s="171"/>
      <c r="D140" s="165"/>
      <c r="E140" s="66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7"/>
    </row>
    <row r="141" spans="1:30" x14ac:dyDescent="0.25">
      <c r="A141" s="171"/>
      <c r="D141" s="165"/>
      <c r="E141" s="66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7"/>
    </row>
    <row r="142" spans="1:30" ht="16.2" thickBot="1" x14ac:dyDescent="0.3">
      <c r="A142" s="219" t="str">
        <f>G19</f>
        <v>Кавтасьева Е.Г. (1к. Самарская область)</v>
      </c>
      <c r="B142" s="217"/>
      <c r="C142" s="217"/>
      <c r="D142" s="217"/>
      <c r="E142" s="217"/>
      <c r="F142" s="217" t="str">
        <f>G17</f>
        <v>Кондрашова А.Э. (1к. Самарская область)</v>
      </c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166"/>
      <c r="AA142" s="217" t="str">
        <f>G18</f>
        <v>Передельская С.А. (1к. Самарская область)</v>
      </c>
      <c r="AB142" s="217"/>
      <c r="AC142" s="217"/>
      <c r="AD142" s="218"/>
    </row>
    <row r="143" spans="1:30" ht="14.4" thickTop="1" x14ac:dyDescent="0.25"/>
    <row r="155" spans="1:30" s="165" customFormat="1" x14ac:dyDescent="0.25">
      <c r="A155" s="36"/>
      <c r="D155" s="1"/>
      <c r="E155" s="6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s="165" customFormat="1" x14ac:dyDescent="0.25">
      <c r="A156" s="36"/>
      <c r="D156" s="1"/>
      <c r="E156" s="6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s="165" customFormat="1" x14ac:dyDescent="0.25">
      <c r="A157" s="36"/>
      <c r="D157" s="1"/>
      <c r="E157" s="6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s="165" customFormat="1" x14ac:dyDescent="0.25">
      <c r="A158" s="36"/>
      <c r="D158" s="1"/>
      <c r="E158" s="6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s="165" customFormat="1" x14ac:dyDescent="0.25">
      <c r="A159" s="37"/>
      <c r="D159" s="1"/>
      <c r="E159" s="6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</sheetData>
  <mergeCells count="38">
    <mergeCell ref="A127:G127"/>
    <mergeCell ref="H127:AD127"/>
    <mergeCell ref="A142:E142"/>
    <mergeCell ref="F142:Y142"/>
    <mergeCell ref="AA142:AD142"/>
    <mergeCell ref="A136:E136"/>
    <mergeCell ref="F136:Y136"/>
    <mergeCell ref="AA136:AD136"/>
    <mergeCell ref="A137:E137"/>
    <mergeCell ref="F137:Y137"/>
    <mergeCell ref="AA137:AD137"/>
    <mergeCell ref="A15:G15"/>
    <mergeCell ref="H15:AD15"/>
    <mergeCell ref="A21:A22"/>
    <mergeCell ref="B21:B22"/>
    <mergeCell ref="C21:C22"/>
    <mergeCell ref="D21:D22"/>
    <mergeCell ref="E21:E22"/>
    <mergeCell ref="F21:F22"/>
    <mergeCell ref="G21:G22"/>
    <mergeCell ref="H21:Y21"/>
    <mergeCell ref="Z21:Z22"/>
    <mergeCell ref="AA21:AA22"/>
    <mergeCell ref="AB21:AB22"/>
    <mergeCell ref="AC21:AC22"/>
    <mergeCell ref="AD21:AD22"/>
    <mergeCell ref="A12:AD12"/>
    <mergeCell ref="A1:AD1"/>
    <mergeCell ref="A2:AD2"/>
    <mergeCell ref="A3:AD3"/>
    <mergeCell ref="A4:AD4"/>
    <mergeCell ref="A5:AD5"/>
    <mergeCell ref="A6:AD6"/>
    <mergeCell ref="A7:AD7"/>
    <mergeCell ref="A8:AD8"/>
    <mergeCell ref="A9:AD9"/>
    <mergeCell ref="A10:AD10"/>
    <mergeCell ref="A11:AD11"/>
  </mergeCells>
  <conditionalFormatting sqref="B1:B1048576">
    <cfRule type="duplicateValues" dxfId="11" priority="1"/>
  </conditionalFormatting>
  <conditionalFormatting sqref="Z136:Z1048576 Z1:Z20 AB21 Z50:Z127 AA21:AA48">
    <cfRule type="duplicateValues" dxfId="1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2AFAC-4BF9-4E58-9948-D65DF6D39357}">
  <sheetPr>
    <tabColor theme="0"/>
    <pageSetUpPr fitToPage="1"/>
  </sheetPr>
  <dimension ref="A1:Q135"/>
  <sheetViews>
    <sheetView view="pageBreakPreview" topLeftCell="A17" zoomScale="83" zoomScaleNormal="100" zoomScaleSheetLayoutView="83" workbookViewId="0">
      <selection activeCell="H43" sqref="H43"/>
    </sheetView>
  </sheetViews>
  <sheetFormatPr defaultColWidth="9.109375" defaultRowHeight="13.8" x14ac:dyDescent="0.25"/>
  <cols>
    <col min="1" max="1" width="7" style="1" customWidth="1"/>
    <col min="2" max="2" width="7" style="157" customWidth="1"/>
    <col min="3" max="3" width="16.109375" style="157" customWidth="1"/>
    <col min="4" max="4" width="29.77734375" style="1" customWidth="1"/>
    <col min="5" max="5" width="14.6640625" style="1" customWidth="1"/>
    <col min="6" max="6" width="9.6640625" style="1" customWidth="1"/>
    <col min="7" max="7" width="30.88671875" style="1" customWidth="1"/>
    <col min="8" max="8" width="13.109375" style="1" customWidth="1"/>
    <col min="9" max="9" width="14" style="1" customWidth="1"/>
    <col min="10" max="10" width="13.5546875" style="50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2.8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7" ht="22.8" customHeight="1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7" ht="22.8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7" ht="22.8" customHeight="1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7" ht="9.6" customHeight="1" x14ac:dyDescent="0.3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O5" s="24"/>
    </row>
    <row r="6" spans="1:17" s="2" customFormat="1" ht="28.8" x14ac:dyDescent="0.3">
      <c r="A6" s="181" t="s">
        <v>51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Q6" s="24"/>
    </row>
    <row r="7" spans="1:17" s="2" customFormat="1" ht="18" customHeight="1" x14ac:dyDescent="0.25">
      <c r="A7" s="182" t="s">
        <v>14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7" s="2" customFormat="1" ht="23.4" customHeight="1" thickBot="1" x14ac:dyDescent="0.3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7" ht="19.5" customHeight="1" thickTop="1" x14ac:dyDescent="0.25">
      <c r="A9" s="184" t="s">
        <v>19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6"/>
    </row>
    <row r="10" spans="1:17" ht="18" customHeight="1" x14ac:dyDescent="0.25">
      <c r="A10" s="187" t="s">
        <v>33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9"/>
    </row>
    <row r="11" spans="1:17" ht="19.5" customHeight="1" x14ac:dyDescent="0.25">
      <c r="A11" s="187" t="s">
        <v>163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7" ht="5.25" customHeight="1" x14ac:dyDescent="0.25">
      <c r="A12" s="177" t="s">
        <v>42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9"/>
    </row>
    <row r="13" spans="1:17" ht="15.6" x14ac:dyDescent="0.3">
      <c r="A13" s="41" t="s">
        <v>84</v>
      </c>
      <c r="B13" s="21"/>
      <c r="C13" s="21"/>
      <c r="D13" s="64"/>
      <c r="E13" s="5"/>
      <c r="F13" s="5"/>
      <c r="G13" s="32" t="s">
        <v>82</v>
      </c>
      <c r="H13" s="72"/>
      <c r="I13" s="5"/>
      <c r="J13" s="42"/>
      <c r="K13" s="29"/>
      <c r="L13" s="30" t="s">
        <v>44</v>
      </c>
    </row>
    <row r="14" spans="1:17" ht="15.6" x14ac:dyDescent="0.3">
      <c r="A14" s="16" t="s">
        <v>370</v>
      </c>
      <c r="B14" s="11"/>
      <c r="C14" s="11"/>
      <c r="D14" s="69"/>
      <c r="E14" s="6"/>
      <c r="F14" s="6"/>
      <c r="G14" s="110" t="s">
        <v>83</v>
      </c>
      <c r="H14" s="6"/>
      <c r="I14" s="6"/>
      <c r="J14" s="43"/>
      <c r="K14" s="31"/>
      <c r="L14" s="68" t="s">
        <v>81</v>
      </c>
    </row>
    <row r="15" spans="1:17" ht="14.4" x14ac:dyDescent="0.25">
      <c r="A15" s="190" t="s">
        <v>8</v>
      </c>
      <c r="B15" s="191"/>
      <c r="C15" s="191"/>
      <c r="D15" s="191"/>
      <c r="E15" s="191"/>
      <c r="F15" s="191"/>
      <c r="G15" s="192"/>
      <c r="H15" s="19" t="s">
        <v>0</v>
      </c>
      <c r="I15" s="18"/>
      <c r="J15" s="44"/>
      <c r="K15" s="18"/>
      <c r="L15" s="20"/>
    </row>
    <row r="16" spans="1:17" ht="14.4" x14ac:dyDescent="0.25">
      <c r="A16" s="17" t="s">
        <v>15</v>
      </c>
      <c r="B16" s="13"/>
      <c r="C16" s="13"/>
      <c r="D16" s="10"/>
      <c r="E16" s="7"/>
      <c r="F16" s="10"/>
      <c r="G16" s="9" t="s">
        <v>42</v>
      </c>
      <c r="H16" s="36" t="s">
        <v>369</v>
      </c>
      <c r="I16" s="7"/>
      <c r="J16" s="45"/>
      <c r="K16" s="7"/>
      <c r="L16" s="77"/>
    </row>
    <row r="17" spans="1:12" ht="14.4" x14ac:dyDescent="0.25">
      <c r="A17" s="17" t="s">
        <v>16</v>
      </c>
      <c r="B17" s="13"/>
      <c r="C17" s="13"/>
      <c r="D17" s="9"/>
      <c r="E17" s="7"/>
      <c r="F17" s="10"/>
      <c r="G17" s="9" t="s">
        <v>377</v>
      </c>
      <c r="H17" s="36" t="s">
        <v>37</v>
      </c>
      <c r="I17" s="7"/>
      <c r="J17" s="45"/>
      <c r="K17" s="7"/>
      <c r="L17" s="35"/>
    </row>
    <row r="18" spans="1:12" ht="14.4" x14ac:dyDescent="0.25">
      <c r="A18" s="17" t="s">
        <v>17</v>
      </c>
      <c r="B18" s="13"/>
      <c r="C18" s="13"/>
      <c r="D18" s="9"/>
      <c r="E18" s="7"/>
      <c r="F18" s="10"/>
      <c r="G18" s="9" t="s">
        <v>379</v>
      </c>
      <c r="H18" s="36" t="s">
        <v>38</v>
      </c>
      <c r="I18" s="7"/>
      <c r="J18" s="45"/>
      <c r="K18" s="7"/>
      <c r="L18" s="35"/>
    </row>
    <row r="19" spans="1:12" ht="16.2" thickBot="1" x14ac:dyDescent="0.3">
      <c r="A19" s="17" t="s">
        <v>13</v>
      </c>
      <c r="B19" s="14"/>
      <c r="C19" s="14"/>
      <c r="D19" s="76"/>
      <c r="E19" s="8"/>
      <c r="F19" s="8"/>
      <c r="G19" s="9" t="s">
        <v>378</v>
      </c>
      <c r="H19" s="36" t="s">
        <v>36</v>
      </c>
      <c r="I19" s="7"/>
      <c r="J19" s="45"/>
      <c r="K19" s="80">
        <v>54</v>
      </c>
      <c r="L19" s="87" t="s">
        <v>371</v>
      </c>
    </row>
    <row r="20" spans="1:12" ht="9.75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6"/>
      <c r="K20" s="22"/>
      <c r="L20" s="27"/>
    </row>
    <row r="21" spans="1:12" s="3" customFormat="1" ht="21" customHeight="1" thickTop="1" x14ac:dyDescent="0.25">
      <c r="A21" s="193" t="s">
        <v>5</v>
      </c>
      <c r="B21" s="195" t="s">
        <v>10</v>
      </c>
      <c r="C21" s="195" t="s">
        <v>35</v>
      </c>
      <c r="D21" s="195" t="s">
        <v>1</v>
      </c>
      <c r="E21" s="195" t="s">
        <v>34</v>
      </c>
      <c r="F21" s="195" t="s">
        <v>7</v>
      </c>
      <c r="G21" s="195" t="s">
        <v>11</v>
      </c>
      <c r="H21" s="195" t="s">
        <v>6</v>
      </c>
      <c r="I21" s="195" t="s">
        <v>23</v>
      </c>
      <c r="J21" s="200" t="s">
        <v>20</v>
      </c>
      <c r="K21" s="202" t="s">
        <v>22</v>
      </c>
      <c r="L21" s="204" t="s">
        <v>12</v>
      </c>
    </row>
    <row r="22" spans="1:12" s="3" customFormat="1" ht="13.5" customHeight="1" x14ac:dyDescent="0.25">
      <c r="A22" s="194"/>
      <c r="B22" s="196"/>
      <c r="C22" s="196"/>
      <c r="D22" s="196"/>
      <c r="E22" s="196"/>
      <c r="F22" s="196"/>
      <c r="G22" s="196"/>
      <c r="H22" s="196"/>
      <c r="I22" s="196"/>
      <c r="J22" s="201"/>
      <c r="K22" s="203"/>
      <c r="L22" s="205"/>
    </row>
    <row r="23" spans="1:12" s="4" customFormat="1" ht="18" x14ac:dyDescent="0.25">
      <c r="A23" s="93">
        <v>1</v>
      </c>
      <c r="B23" s="33">
        <v>81</v>
      </c>
      <c r="C23" s="33">
        <v>10104689858</v>
      </c>
      <c r="D23" s="34" t="s">
        <v>130</v>
      </c>
      <c r="E23" s="70" t="s">
        <v>131</v>
      </c>
      <c r="F23" s="159" t="s">
        <v>245</v>
      </c>
      <c r="G23" s="71" t="s">
        <v>99</v>
      </c>
      <c r="H23" s="173">
        <v>6.9895833333333338E-2</v>
      </c>
      <c r="I23" s="173" t="s">
        <v>42</v>
      </c>
      <c r="J23" s="47">
        <f>$K$19/((H23*24))</f>
        <v>32.190760059612515</v>
      </c>
      <c r="K23" s="28" t="s">
        <v>30</v>
      </c>
      <c r="L23" s="94"/>
    </row>
    <row r="24" spans="1:12" s="4" customFormat="1" ht="18" x14ac:dyDescent="0.25">
      <c r="A24" s="95">
        <v>2</v>
      </c>
      <c r="B24" s="33">
        <v>37</v>
      </c>
      <c r="C24" s="33">
        <v>10130179943</v>
      </c>
      <c r="D24" s="34" t="s">
        <v>119</v>
      </c>
      <c r="E24" s="70" t="s">
        <v>120</v>
      </c>
      <c r="F24" s="159" t="s">
        <v>245</v>
      </c>
      <c r="G24" s="71" t="s">
        <v>93</v>
      </c>
      <c r="H24" s="173">
        <v>6.9895833333333338E-2</v>
      </c>
      <c r="I24" s="173">
        <f>H24-$H$23</f>
        <v>0</v>
      </c>
      <c r="J24" s="47">
        <f t="shared" ref="J24:J42" si="0">$K$19/((H24*24))</f>
        <v>32.190760059612515</v>
      </c>
      <c r="K24" s="28" t="s">
        <v>30</v>
      </c>
      <c r="L24" s="94"/>
    </row>
    <row r="25" spans="1:12" s="4" customFormat="1" ht="18" x14ac:dyDescent="0.25">
      <c r="A25" s="93">
        <v>3</v>
      </c>
      <c r="B25" s="28">
        <v>59</v>
      </c>
      <c r="C25" s="33">
        <v>10104617817</v>
      </c>
      <c r="D25" s="34" t="s">
        <v>97</v>
      </c>
      <c r="E25" s="70" t="s">
        <v>98</v>
      </c>
      <c r="F25" s="159" t="s">
        <v>245</v>
      </c>
      <c r="G25" s="71" t="s">
        <v>99</v>
      </c>
      <c r="H25" s="173">
        <v>7.0092592592592595E-2</v>
      </c>
      <c r="I25" s="173">
        <f t="shared" ref="I25:I42" si="1">H25-$H$23</f>
        <v>1.9675925925925764E-4</v>
      </c>
      <c r="J25" s="47">
        <f t="shared" si="0"/>
        <v>32.100396301188901</v>
      </c>
      <c r="K25" s="28" t="s">
        <v>30</v>
      </c>
      <c r="L25" s="94"/>
    </row>
    <row r="26" spans="1:12" s="4" customFormat="1" ht="18" x14ac:dyDescent="0.25">
      <c r="A26" s="95">
        <v>4</v>
      </c>
      <c r="B26" s="28">
        <v>44</v>
      </c>
      <c r="C26" s="33">
        <v>10116255086</v>
      </c>
      <c r="D26" s="34" t="s">
        <v>132</v>
      </c>
      <c r="E26" s="70" t="s">
        <v>133</v>
      </c>
      <c r="F26" s="159" t="s">
        <v>245</v>
      </c>
      <c r="G26" s="71" t="s">
        <v>134</v>
      </c>
      <c r="H26" s="173">
        <v>7.1087962962962964E-2</v>
      </c>
      <c r="I26" s="173">
        <f t="shared" si="1"/>
        <v>1.1921296296296263E-3</v>
      </c>
      <c r="J26" s="47">
        <f t="shared" si="0"/>
        <v>31.650928036470205</v>
      </c>
      <c r="K26" s="28" t="s">
        <v>30</v>
      </c>
      <c r="L26" s="94"/>
    </row>
    <row r="27" spans="1:12" s="4" customFormat="1" ht="18" x14ac:dyDescent="0.25">
      <c r="A27" s="95">
        <v>5</v>
      </c>
      <c r="B27" s="28">
        <v>127</v>
      </c>
      <c r="C27" s="33">
        <v>10117276418</v>
      </c>
      <c r="D27" s="34" t="s">
        <v>86</v>
      </c>
      <c r="E27" s="70" t="s">
        <v>87</v>
      </c>
      <c r="F27" s="159" t="s">
        <v>245</v>
      </c>
      <c r="G27" s="71" t="s">
        <v>88</v>
      </c>
      <c r="H27" s="173">
        <v>7.1157407407407405E-2</v>
      </c>
      <c r="I27" s="173">
        <f t="shared" si="1"/>
        <v>1.2615740740740677E-3</v>
      </c>
      <c r="J27" s="47">
        <f t="shared" si="0"/>
        <v>31.620039037085231</v>
      </c>
      <c r="K27" s="28" t="s">
        <v>30</v>
      </c>
      <c r="L27" s="94"/>
    </row>
    <row r="28" spans="1:12" s="4" customFormat="1" ht="18" x14ac:dyDescent="0.25">
      <c r="A28" s="95">
        <v>6</v>
      </c>
      <c r="B28" s="28">
        <v>23</v>
      </c>
      <c r="C28" s="33">
        <v>10139193162</v>
      </c>
      <c r="D28" s="34" t="s">
        <v>116</v>
      </c>
      <c r="E28" s="70" t="s">
        <v>117</v>
      </c>
      <c r="F28" s="159" t="s">
        <v>39</v>
      </c>
      <c r="G28" s="71" t="s">
        <v>118</v>
      </c>
      <c r="H28" s="173">
        <v>7.12037037037037E-2</v>
      </c>
      <c r="I28" s="173">
        <f t="shared" si="1"/>
        <v>1.307870370370362E-3</v>
      </c>
      <c r="J28" s="47">
        <f t="shared" si="0"/>
        <v>31.599479843953191</v>
      </c>
      <c r="K28" s="28" t="s">
        <v>39</v>
      </c>
      <c r="L28" s="94"/>
    </row>
    <row r="29" spans="1:12" s="4" customFormat="1" ht="18" x14ac:dyDescent="0.25">
      <c r="A29" s="95">
        <v>7</v>
      </c>
      <c r="B29" s="28">
        <v>7</v>
      </c>
      <c r="C29" s="33">
        <v>10130128817</v>
      </c>
      <c r="D29" s="34" t="s">
        <v>123</v>
      </c>
      <c r="E29" s="70" t="s">
        <v>124</v>
      </c>
      <c r="F29" s="159" t="s">
        <v>41</v>
      </c>
      <c r="G29" s="71" t="s">
        <v>75</v>
      </c>
      <c r="H29" s="173">
        <v>7.2418981481481473E-2</v>
      </c>
      <c r="I29" s="173">
        <f t="shared" si="1"/>
        <v>2.5231481481481355E-3</v>
      </c>
      <c r="J29" s="47">
        <f t="shared" si="0"/>
        <v>31.069202493207609</v>
      </c>
      <c r="K29" s="28" t="s">
        <v>39</v>
      </c>
      <c r="L29" s="94"/>
    </row>
    <row r="30" spans="1:12" s="4" customFormat="1" ht="18" x14ac:dyDescent="0.25">
      <c r="A30" s="95">
        <v>8</v>
      </c>
      <c r="B30" s="28">
        <v>8</v>
      </c>
      <c r="C30" s="33">
        <v>10130164280</v>
      </c>
      <c r="D30" s="34" t="s">
        <v>114</v>
      </c>
      <c r="E30" s="70" t="s">
        <v>115</v>
      </c>
      <c r="F30" s="159" t="s">
        <v>41</v>
      </c>
      <c r="G30" s="71" t="s">
        <v>75</v>
      </c>
      <c r="H30" s="173">
        <v>7.2418981481481473E-2</v>
      </c>
      <c r="I30" s="173">
        <f t="shared" si="1"/>
        <v>2.5231481481481355E-3</v>
      </c>
      <c r="J30" s="47">
        <f t="shared" si="0"/>
        <v>31.069202493207609</v>
      </c>
      <c r="K30" s="28" t="s">
        <v>39</v>
      </c>
      <c r="L30" s="94"/>
    </row>
    <row r="31" spans="1:12" s="4" customFormat="1" ht="18" x14ac:dyDescent="0.25">
      <c r="A31" s="95">
        <v>9</v>
      </c>
      <c r="B31" s="28">
        <v>17</v>
      </c>
      <c r="C31" s="33">
        <v>10113107943</v>
      </c>
      <c r="D31" s="34" t="s">
        <v>107</v>
      </c>
      <c r="E31" s="70" t="s">
        <v>108</v>
      </c>
      <c r="F31" s="159" t="s">
        <v>245</v>
      </c>
      <c r="G31" s="71" t="s">
        <v>106</v>
      </c>
      <c r="H31" s="173">
        <v>7.2523148148148142E-2</v>
      </c>
      <c r="I31" s="173">
        <f t="shared" si="1"/>
        <v>2.6273148148148046E-3</v>
      </c>
      <c r="J31" s="47">
        <f t="shared" si="0"/>
        <v>31.024577082668372</v>
      </c>
      <c r="K31" s="28" t="s">
        <v>39</v>
      </c>
      <c r="L31" s="94"/>
    </row>
    <row r="32" spans="1:12" s="4" customFormat="1" ht="18" x14ac:dyDescent="0.25">
      <c r="A32" s="95">
        <v>10</v>
      </c>
      <c r="B32" s="28">
        <v>77</v>
      </c>
      <c r="C32" s="33">
        <v>10115078760</v>
      </c>
      <c r="D32" s="34" t="s">
        <v>100</v>
      </c>
      <c r="E32" s="70" t="s">
        <v>101</v>
      </c>
      <c r="F32" s="159" t="s">
        <v>245</v>
      </c>
      <c r="G32" s="71" t="s">
        <v>99</v>
      </c>
      <c r="H32" s="173">
        <v>7.2974537037037032E-2</v>
      </c>
      <c r="I32" s="173">
        <f t="shared" si="1"/>
        <v>3.0787037037036946E-3</v>
      </c>
      <c r="J32" s="47">
        <f t="shared" si="0"/>
        <v>30.832672482157022</v>
      </c>
      <c r="K32" s="28"/>
      <c r="L32" s="94"/>
    </row>
    <row r="33" spans="1:12" s="4" customFormat="1" ht="18" x14ac:dyDescent="0.25">
      <c r="A33" s="95">
        <v>11</v>
      </c>
      <c r="B33" s="28">
        <v>68</v>
      </c>
      <c r="C33" s="33">
        <v>10131547138</v>
      </c>
      <c r="D33" s="34" t="s">
        <v>109</v>
      </c>
      <c r="E33" s="70" t="s">
        <v>110</v>
      </c>
      <c r="F33" s="159" t="s">
        <v>39</v>
      </c>
      <c r="G33" s="71" t="s">
        <v>99</v>
      </c>
      <c r="H33" s="173">
        <v>7.3981481481481481E-2</v>
      </c>
      <c r="I33" s="173">
        <f t="shared" si="1"/>
        <v>4.0856481481481438E-3</v>
      </c>
      <c r="J33" s="47">
        <f t="shared" si="0"/>
        <v>30.413016270337923</v>
      </c>
      <c r="K33" s="28"/>
      <c r="L33" s="94"/>
    </row>
    <row r="34" spans="1:12" s="4" customFormat="1" ht="18" x14ac:dyDescent="0.25">
      <c r="A34" s="95">
        <v>12</v>
      </c>
      <c r="B34" s="28">
        <v>88</v>
      </c>
      <c r="C34" s="33">
        <v>10144160168</v>
      </c>
      <c r="D34" s="34" t="s">
        <v>127</v>
      </c>
      <c r="E34" s="70" t="s">
        <v>128</v>
      </c>
      <c r="F34" s="159" t="s">
        <v>41</v>
      </c>
      <c r="G34" s="71" t="s">
        <v>129</v>
      </c>
      <c r="H34" s="173">
        <v>7.3993055555555562E-2</v>
      </c>
      <c r="I34" s="173">
        <f t="shared" si="1"/>
        <v>4.0972222222222243E-3</v>
      </c>
      <c r="J34" s="47">
        <f t="shared" si="0"/>
        <v>30.408259033317691</v>
      </c>
      <c r="K34" s="28"/>
      <c r="L34" s="94"/>
    </row>
    <row r="35" spans="1:12" s="4" customFormat="1" ht="18" x14ac:dyDescent="0.25">
      <c r="A35" s="95">
        <v>13</v>
      </c>
      <c r="B35" s="28">
        <v>18</v>
      </c>
      <c r="C35" s="33">
        <v>10118211759</v>
      </c>
      <c r="D35" s="34" t="s">
        <v>104</v>
      </c>
      <c r="E35" s="70" t="s">
        <v>105</v>
      </c>
      <c r="F35" s="159" t="s">
        <v>245</v>
      </c>
      <c r="G35" s="71" t="s">
        <v>106</v>
      </c>
      <c r="H35" s="173">
        <v>7.5300925925925924E-2</v>
      </c>
      <c r="I35" s="173">
        <f t="shared" si="1"/>
        <v>5.4050925925925863E-3</v>
      </c>
      <c r="J35" s="47">
        <f t="shared" si="0"/>
        <v>29.880110667076544</v>
      </c>
      <c r="K35" s="28"/>
      <c r="L35" s="94"/>
    </row>
    <row r="36" spans="1:12" s="4" customFormat="1" ht="18" x14ac:dyDescent="0.25">
      <c r="A36" s="95">
        <v>14</v>
      </c>
      <c r="B36" s="28">
        <v>36</v>
      </c>
      <c r="C36" s="33">
        <v>10124554044</v>
      </c>
      <c r="D36" s="34" t="s">
        <v>91</v>
      </c>
      <c r="E36" s="70" t="s">
        <v>92</v>
      </c>
      <c r="F36" s="159" t="s">
        <v>245</v>
      </c>
      <c r="G36" s="71" t="s">
        <v>93</v>
      </c>
      <c r="H36" s="173">
        <v>7.5381944444444446E-2</v>
      </c>
      <c r="I36" s="173">
        <f t="shared" si="1"/>
        <v>5.4861111111111083E-3</v>
      </c>
      <c r="J36" s="47">
        <f t="shared" si="0"/>
        <v>29.847996315062186</v>
      </c>
      <c r="K36" s="28"/>
      <c r="L36" s="94"/>
    </row>
    <row r="37" spans="1:12" s="4" customFormat="1" ht="18" x14ac:dyDescent="0.25">
      <c r="A37" s="95">
        <v>15</v>
      </c>
      <c r="B37" s="28">
        <v>29</v>
      </c>
      <c r="C37" s="33">
        <v>10139118794</v>
      </c>
      <c r="D37" s="34" t="s">
        <v>89</v>
      </c>
      <c r="E37" s="70" t="s">
        <v>353</v>
      </c>
      <c r="F37" s="159" t="s">
        <v>39</v>
      </c>
      <c r="G37" s="71" t="s">
        <v>90</v>
      </c>
      <c r="H37" s="173">
        <v>7.6932870370370374E-2</v>
      </c>
      <c r="I37" s="173">
        <f t="shared" si="1"/>
        <v>7.0370370370370361E-3</v>
      </c>
      <c r="J37" s="47">
        <f t="shared" si="0"/>
        <v>29.24627651572138</v>
      </c>
      <c r="K37" s="28"/>
      <c r="L37" s="94"/>
    </row>
    <row r="38" spans="1:12" s="4" customFormat="1" ht="18" x14ac:dyDescent="0.25">
      <c r="A38" s="95">
        <v>16</v>
      </c>
      <c r="B38" s="28">
        <v>24</v>
      </c>
      <c r="C38" s="33">
        <v>10140354738</v>
      </c>
      <c r="D38" s="34" t="s">
        <v>354</v>
      </c>
      <c r="E38" s="70" t="s">
        <v>122</v>
      </c>
      <c r="F38" s="159" t="s">
        <v>39</v>
      </c>
      <c r="G38" s="71" t="s">
        <v>118</v>
      </c>
      <c r="H38" s="173">
        <v>7.7372685185185183E-2</v>
      </c>
      <c r="I38" s="173">
        <f t="shared" si="1"/>
        <v>7.4768518518518456E-3</v>
      </c>
      <c r="J38" s="47">
        <f t="shared" si="0"/>
        <v>29.080029917726254</v>
      </c>
      <c r="K38" s="28"/>
      <c r="L38" s="94"/>
    </row>
    <row r="39" spans="1:12" s="4" customFormat="1" ht="18" x14ac:dyDescent="0.25">
      <c r="A39" s="95">
        <v>17</v>
      </c>
      <c r="B39" s="28">
        <v>94</v>
      </c>
      <c r="C39" s="33">
        <v>10139998767</v>
      </c>
      <c r="D39" s="34" t="s">
        <v>94</v>
      </c>
      <c r="E39" s="70" t="s">
        <v>95</v>
      </c>
      <c r="F39" s="159" t="s">
        <v>245</v>
      </c>
      <c r="G39" s="71" t="s">
        <v>96</v>
      </c>
      <c r="H39" s="173">
        <v>7.7800925925925926E-2</v>
      </c>
      <c r="I39" s="173">
        <f t="shared" si="1"/>
        <v>7.9050925925925886E-3</v>
      </c>
      <c r="J39" s="47">
        <f t="shared" si="0"/>
        <v>28.919964296340375</v>
      </c>
      <c r="K39" s="28"/>
      <c r="L39" s="94"/>
    </row>
    <row r="40" spans="1:12" s="4" customFormat="1" ht="18" x14ac:dyDescent="0.25">
      <c r="A40" s="95">
        <v>18</v>
      </c>
      <c r="B40" s="28">
        <v>67</v>
      </c>
      <c r="C40" s="33">
        <v>10131638983</v>
      </c>
      <c r="D40" s="34" t="s">
        <v>112</v>
      </c>
      <c r="E40" s="70" t="s">
        <v>113</v>
      </c>
      <c r="F40" s="159" t="s">
        <v>39</v>
      </c>
      <c r="G40" s="71" t="s">
        <v>99</v>
      </c>
      <c r="H40" s="173">
        <v>8.0034722222222229E-2</v>
      </c>
      <c r="I40" s="173">
        <f t="shared" si="1"/>
        <v>1.0138888888888892E-2</v>
      </c>
      <c r="J40" s="47">
        <f t="shared" si="0"/>
        <v>28.11279826464208</v>
      </c>
      <c r="K40" s="28"/>
      <c r="L40" s="94"/>
    </row>
    <row r="41" spans="1:12" s="4" customFormat="1" ht="18" x14ac:dyDescent="0.25">
      <c r="A41" s="95">
        <v>19</v>
      </c>
      <c r="B41" s="28">
        <v>61</v>
      </c>
      <c r="C41" s="33">
        <v>10128099392</v>
      </c>
      <c r="D41" s="34" t="s">
        <v>125</v>
      </c>
      <c r="E41" s="70" t="s">
        <v>126</v>
      </c>
      <c r="F41" s="159" t="s">
        <v>39</v>
      </c>
      <c r="G41" s="71" t="s">
        <v>99</v>
      </c>
      <c r="H41" s="173">
        <v>8.0046296296296296E-2</v>
      </c>
      <c r="I41" s="173">
        <f t="shared" si="1"/>
        <v>1.0150462962962958E-2</v>
      </c>
      <c r="J41" s="47">
        <f t="shared" si="0"/>
        <v>28.108733371891265</v>
      </c>
      <c r="K41" s="28"/>
      <c r="L41" s="94"/>
    </row>
    <row r="42" spans="1:12" s="4" customFormat="1" ht="18" x14ac:dyDescent="0.25">
      <c r="A42" s="95">
        <v>20</v>
      </c>
      <c r="B42" s="28">
        <v>137</v>
      </c>
      <c r="C42" s="33">
        <v>10125246077</v>
      </c>
      <c r="D42" s="34" t="s">
        <v>154</v>
      </c>
      <c r="E42" s="70" t="s">
        <v>155</v>
      </c>
      <c r="F42" s="159" t="s">
        <v>41</v>
      </c>
      <c r="G42" s="71" t="s">
        <v>143</v>
      </c>
      <c r="H42" s="173">
        <v>8.3391203703703717E-2</v>
      </c>
      <c r="I42" s="173">
        <f t="shared" si="1"/>
        <v>1.349537037037038E-2</v>
      </c>
      <c r="J42" s="47">
        <f t="shared" si="0"/>
        <v>26.98126301179736</v>
      </c>
      <c r="K42" s="28"/>
      <c r="L42" s="94"/>
    </row>
    <row r="43" spans="1:12" s="4" customFormat="1" ht="18" x14ac:dyDescent="0.25">
      <c r="A43" s="95" t="s">
        <v>78</v>
      </c>
      <c r="B43" s="28">
        <v>136</v>
      </c>
      <c r="C43" s="33">
        <v>10138584976</v>
      </c>
      <c r="D43" s="34" t="s">
        <v>152</v>
      </c>
      <c r="E43" s="70" t="s">
        <v>153</v>
      </c>
      <c r="F43" s="159" t="s">
        <v>41</v>
      </c>
      <c r="G43" s="71" t="s">
        <v>143</v>
      </c>
      <c r="H43" s="172"/>
      <c r="I43" s="172"/>
      <c r="J43" s="47"/>
      <c r="K43" s="28"/>
      <c r="L43" s="94"/>
    </row>
    <row r="44" spans="1:12" s="4" customFormat="1" ht="18" x14ac:dyDescent="0.25">
      <c r="A44" s="95" t="s">
        <v>78</v>
      </c>
      <c r="B44" s="28">
        <v>140</v>
      </c>
      <c r="C44" s="33">
        <v>10125245572</v>
      </c>
      <c r="D44" s="34" t="s">
        <v>141</v>
      </c>
      <c r="E44" s="70" t="s">
        <v>142</v>
      </c>
      <c r="F44" s="159" t="s">
        <v>41</v>
      </c>
      <c r="G44" s="71" t="s">
        <v>143</v>
      </c>
      <c r="H44" s="172"/>
      <c r="I44" s="172"/>
      <c r="J44" s="47"/>
      <c r="K44" s="28"/>
      <c r="L44" s="94"/>
    </row>
    <row r="45" spans="1:12" s="4" customFormat="1" ht="18" x14ac:dyDescent="0.25">
      <c r="A45" s="95" t="s">
        <v>78</v>
      </c>
      <c r="B45" s="28">
        <v>28</v>
      </c>
      <c r="C45" s="33">
        <v>10126133023</v>
      </c>
      <c r="D45" s="34" t="s">
        <v>148</v>
      </c>
      <c r="E45" s="70" t="s">
        <v>149</v>
      </c>
      <c r="F45" s="159" t="s">
        <v>245</v>
      </c>
      <c r="G45" s="71" t="s">
        <v>90</v>
      </c>
      <c r="H45" s="172"/>
      <c r="I45" s="172"/>
      <c r="J45" s="47"/>
      <c r="K45" s="28"/>
      <c r="L45" s="94"/>
    </row>
    <row r="46" spans="1:12" s="4" customFormat="1" ht="18" x14ac:dyDescent="0.25">
      <c r="A46" s="95" t="s">
        <v>78</v>
      </c>
      <c r="B46" s="28">
        <v>58</v>
      </c>
      <c r="C46" s="33">
        <v>10143688407</v>
      </c>
      <c r="D46" s="34" t="s">
        <v>156</v>
      </c>
      <c r="E46" s="70" t="s">
        <v>157</v>
      </c>
      <c r="F46" s="159" t="s">
        <v>41</v>
      </c>
      <c r="G46" s="71" t="s">
        <v>99</v>
      </c>
      <c r="H46" s="172"/>
      <c r="I46" s="172"/>
      <c r="J46" s="47"/>
      <c r="K46" s="28"/>
      <c r="L46" s="94"/>
    </row>
    <row r="47" spans="1:12" s="4" customFormat="1" ht="18" x14ac:dyDescent="0.25">
      <c r="A47" s="95" t="s">
        <v>78</v>
      </c>
      <c r="B47" s="28">
        <v>90</v>
      </c>
      <c r="C47" s="33">
        <v>10128041701</v>
      </c>
      <c r="D47" s="34" t="s">
        <v>144</v>
      </c>
      <c r="E47" s="70" t="s">
        <v>145</v>
      </c>
      <c r="F47" s="159" t="s">
        <v>41</v>
      </c>
      <c r="G47" s="71" t="s">
        <v>129</v>
      </c>
      <c r="H47" s="172"/>
      <c r="I47" s="172"/>
      <c r="J47" s="47"/>
      <c r="K47" s="28"/>
      <c r="L47" s="94"/>
    </row>
    <row r="48" spans="1:12" s="4" customFormat="1" ht="18" x14ac:dyDescent="0.25">
      <c r="A48" s="95" t="s">
        <v>78</v>
      </c>
      <c r="B48" s="28">
        <v>9</v>
      </c>
      <c r="C48" s="33">
        <v>10116260544</v>
      </c>
      <c r="D48" s="34" t="s">
        <v>102</v>
      </c>
      <c r="E48" s="70" t="s">
        <v>103</v>
      </c>
      <c r="F48" s="159" t="s">
        <v>41</v>
      </c>
      <c r="G48" s="71" t="s">
        <v>75</v>
      </c>
      <c r="H48" s="172"/>
      <c r="I48" s="172"/>
      <c r="J48" s="47"/>
      <c r="K48" s="28"/>
      <c r="L48" s="94"/>
    </row>
    <row r="49" spans="1:14" s="4" customFormat="1" ht="18" x14ac:dyDescent="0.25">
      <c r="A49" s="95" t="s">
        <v>78</v>
      </c>
      <c r="B49" s="28">
        <v>45</v>
      </c>
      <c r="C49" s="33">
        <v>10113788256</v>
      </c>
      <c r="D49" s="34" t="s">
        <v>137</v>
      </c>
      <c r="E49" s="70" t="s">
        <v>138</v>
      </c>
      <c r="F49" s="159" t="s">
        <v>245</v>
      </c>
      <c r="G49" s="71" t="s">
        <v>134</v>
      </c>
      <c r="H49" s="172"/>
      <c r="I49" s="172"/>
      <c r="J49" s="47"/>
      <c r="K49" s="28"/>
      <c r="L49" s="94"/>
    </row>
    <row r="50" spans="1:14" s="4" customFormat="1" ht="18.600000000000001" thickBot="1" x14ac:dyDescent="0.3">
      <c r="A50" s="160" t="s">
        <v>78</v>
      </c>
      <c r="B50" s="96">
        <v>89</v>
      </c>
      <c r="C50" s="97">
        <v>10120162873</v>
      </c>
      <c r="D50" s="98" t="s">
        <v>146</v>
      </c>
      <c r="E50" s="99" t="s">
        <v>147</v>
      </c>
      <c r="F50" s="161" t="s">
        <v>39</v>
      </c>
      <c r="G50" s="100" t="s">
        <v>129</v>
      </c>
      <c r="H50" s="174"/>
      <c r="I50" s="174"/>
      <c r="J50" s="101"/>
      <c r="K50" s="96"/>
      <c r="L50" s="102"/>
    </row>
    <row r="51" spans="1:14" ht="9" customHeight="1" thickTop="1" thickBot="1" x14ac:dyDescent="0.35">
      <c r="A51" s="73"/>
      <c r="B51" s="88"/>
      <c r="C51" s="88"/>
      <c r="D51" s="89"/>
      <c r="E51" s="90"/>
      <c r="F51" s="91"/>
      <c r="G51" s="90"/>
      <c r="H51" s="92"/>
      <c r="I51" s="92"/>
      <c r="J51" s="48"/>
      <c r="K51" s="92"/>
      <c r="L51" s="92"/>
      <c r="N51"/>
    </row>
    <row r="52" spans="1:14" ht="15" thickTop="1" x14ac:dyDescent="0.25">
      <c r="A52" s="206" t="s">
        <v>3</v>
      </c>
      <c r="B52" s="207"/>
      <c r="C52" s="207"/>
      <c r="D52" s="207"/>
      <c r="E52" s="207"/>
      <c r="F52" s="207"/>
      <c r="G52" s="207" t="s">
        <v>4</v>
      </c>
      <c r="H52" s="207"/>
      <c r="I52" s="207"/>
      <c r="J52" s="207"/>
      <c r="K52" s="207"/>
      <c r="L52" s="208"/>
      <c r="N52"/>
    </row>
    <row r="53" spans="1:14" x14ac:dyDescent="0.25">
      <c r="A53" s="74" t="s">
        <v>160</v>
      </c>
      <c r="B53" s="8"/>
      <c r="C53" s="78"/>
      <c r="D53" s="25"/>
      <c r="E53" s="51"/>
      <c r="F53" s="58"/>
      <c r="G53" s="37" t="s">
        <v>31</v>
      </c>
      <c r="H53" s="103">
        <v>11</v>
      </c>
      <c r="I53" s="51"/>
      <c r="J53" s="52"/>
      <c r="K53" s="49" t="s">
        <v>29</v>
      </c>
      <c r="L53" s="57">
        <f>COUNTIF(F23:F50,"ЗМС")</f>
        <v>0</v>
      </c>
      <c r="N53"/>
    </row>
    <row r="54" spans="1:14" x14ac:dyDescent="0.25">
      <c r="A54" s="74" t="s">
        <v>161</v>
      </c>
      <c r="B54" s="8"/>
      <c r="C54" s="79"/>
      <c r="D54" s="25"/>
      <c r="E54" s="59"/>
      <c r="F54" s="60"/>
      <c r="G54" s="38" t="s">
        <v>24</v>
      </c>
      <c r="H54" s="103">
        <f>H55+H60</f>
        <v>28</v>
      </c>
      <c r="I54" s="53"/>
      <c r="J54" s="54"/>
      <c r="K54" s="49" t="s">
        <v>18</v>
      </c>
      <c r="L54" s="57">
        <f>COUNTIF(F23:F50,"МСМК")</f>
        <v>0</v>
      </c>
      <c r="N54"/>
    </row>
    <row r="55" spans="1:14" x14ac:dyDescent="0.25">
      <c r="A55" s="74" t="s">
        <v>162</v>
      </c>
      <c r="B55" s="8"/>
      <c r="C55" s="40"/>
      <c r="D55" s="25"/>
      <c r="E55" s="59"/>
      <c r="F55" s="60"/>
      <c r="G55" s="38" t="s">
        <v>25</v>
      </c>
      <c r="H55" s="103">
        <f>H56+H57+H58+H59</f>
        <v>28</v>
      </c>
      <c r="I55" s="53"/>
      <c r="J55" s="54"/>
      <c r="K55" s="49" t="s">
        <v>21</v>
      </c>
      <c r="L55" s="57">
        <f>COUNTIF(F23:F50,"МС")</f>
        <v>0</v>
      </c>
      <c r="N55"/>
    </row>
    <row r="56" spans="1:14" x14ac:dyDescent="0.25">
      <c r="A56" s="74" t="s">
        <v>76</v>
      </c>
      <c r="B56" s="8"/>
      <c r="C56" s="40"/>
      <c r="D56" s="25"/>
      <c r="E56" s="59"/>
      <c r="F56" s="60"/>
      <c r="G56" s="38" t="s">
        <v>26</v>
      </c>
      <c r="H56" s="103">
        <f>COUNT(A23:A50)</f>
        <v>20</v>
      </c>
      <c r="I56" s="53"/>
      <c r="J56" s="54"/>
      <c r="K56" s="49" t="s">
        <v>30</v>
      </c>
      <c r="L56" s="57">
        <f>COUNTIF(F23:F50,"КМС")</f>
        <v>12</v>
      </c>
      <c r="N56"/>
    </row>
    <row r="57" spans="1:14" x14ac:dyDescent="0.25">
      <c r="A57" s="74"/>
      <c r="B57" s="8"/>
      <c r="C57" s="40"/>
      <c r="D57" s="25"/>
      <c r="E57" s="59"/>
      <c r="F57" s="60"/>
      <c r="G57" s="38" t="s">
        <v>40</v>
      </c>
      <c r="H57" s="103">
        <f>COUNTIF(A23:A50,"ЛИМ")</f>
        <v>0</v>
      </c>
      <c r="I57" s="53"/>
      <c r="J57" s="54"/>
      <c r="K57" s="49" t="s">
        <v>39</v>
      </c>
      <c r="L57" s="57">
        <f>COUNTIF(F23:F50,"1 СР")</f>
        <v>7</v>
      </c>
      <c r="N57"/>
    </row>
    <row r="58" spans="1:14" x14ac:dyDescent="0.25">
      <c r="A58" s="74"/>
      <c r="B58" s="8"/>
      <c r="C58" s="8"/>
      <c r="D58" s="25"/>
      <c r="E58" s="59"/>
      <c r="F58" s="60"/>
      <c r="G58" s="38" t="s">
        <v>27</v>
      </c>
      <c r="H58" s="103">
        <f>COUNTIF(A23:A50,"НФ")</f>
        <v>8</v>
      </c>
      <c r="I58" s="53"/>
      <c r="J58" s="54"/>
      <c r="K58" s="49" t="s">
        <v>41</v>
      </c>
      <c r="L58" s="57">
        <f>COUNTIF(F23:F50,"2 СР")</f>
        <v>9</v>
      </c>
      <c r="N58"/>
    </row>
    <row r="59" spans="1:14" x14ac:dyDescent="0.25">
      <c r="A59" s="74"/>
      <c r="B59" s="8"/>
      <c r="C59" s="8"/>
      <c r="D59" s="25"/>
      <c r="E59" s="59"/>
      <c r="F59" s="60"/>
      <c r="G59" s="38" t="s">
        <v>32</v>
      </c>
      <c r="H59" s="103">
        <f>COUNTIF(A23:A50,"ДСКВ")</f>
        <v>0</v>
      </c>
      <c r="I59" s="53"/>
      <c r="J59" s="54"/>
      <c r="K59" s="49" t="s">
        <v>43</v>
      </c>
      <c r="L59" s="57">
        <f>COUNTIF(F23:F50,"3 СР")</f>
        <v>0</v>
      </c>
      <c r="N59"/>
    </row>
    <row r="60" spans="1:14" x14ac:dyDescent="0.25">
      <c r="A60" s="74"/>
      <c r="B60" s="8"/>
      <c r="C60" s="8"/>
      <c r="D60" s="25"/>
      <c r="E60" s="61"/>
      <c r="F60" s="62"/>
      <c r="G60" s="38" t="s">
        <v>28</v>
      </c>
      <c r="H60" s="103">
        <f>COUNTIF(A23:A50,"НС")</f>
        <v>0</v>
      </c>
      <c r="I60" s="55"/>
      <c r="J60" s="56"/>
      <c r="K60" s="49"/>
      <c r="L60" s="39"/>
    </row>
    <row r="61" spans="1:14" ht="9.75" customHeight="1" x14ac:dyDescent="0.25">
      <c r="A61" s="59"/>
      <c r="L61" s="15"/>
    </row>
    <row r="62" spans="1:14" ht="15.6" x14ac:dyDescent="0.25">
      <c r="A62" s="209" t="s">
        <v>77</v>
      </c>
      <c r="B62" s="210"/>
      <c r="C62" s="210"/>
      <c r="D62" s="210"/>
      <c r="E62" s="210" t="s">
        <v>9</v>
      </c>
      <c r="F62" s="210"/>
      <c r="G62" s="210"/>
      <c r="H62" s="210"/>
      <c r="I62" s="210" t="s">
        <v>2</v>
      </c>
      <c r="J62" s="210"/>
      <c r="K62" s="210"/>
      <c r="L62" s="211"/>
    </row>
    <row r="63" spans="1:14" x14ac:dyDescent="0.25">
      <c r="A63" s="197"/>
      <c r="B63" s="198"/>
      <c r="C63" s="198"/>
      <c r="D63" s="198"/>
      <c r="E63" s="198"/>
      <c r="F63" s="212"/>
      <c r="G63" s="212"/>
      <c r="H63" s="212"/>
      <c r="I63" s="212"/>
      <c r="J63" s="212"/>
      <c r="K63" s="212"/>
      <c r="L63" s="213"/>
    </row>
    <row r="64" spans="1:14" x14ac:dyDescent="0.25">
      <c r="A64" s="156"/>
      <c r="D64" s="157"/>
      <c r="E64" s="157"/>
      <c r="F64" s="157"/>
      <c r="G64" s="157"/>
      <c r="H64" s="157"/>
      <c r="I64" s="157"/>
      <c r="J64" s="157"/>
      <c r="K64" s="157"/>
      <c r="L64" s="158"/>
    </row>
    <row r="65" spans="1:12" x14ac:dyDescent="0.25">
      <c r="A65" s="156"/>
      <c r="D65" s="157"/>
      <c r="E65" s="157"/>
      <c r="F65" s="157"/>
      <c r="G65" s="157"/>
      <c r="H65" s="157"/>
      <c r="I65" s="157"/>
      <c r="J65" s="157"/>
      <c r="K65" s="157"/>
      <c r="L65" s="158"/>
    </row>
    <row r="66" spans="1:12" x14ac:dyDescent="0.25">
      <c r="A66" s="156"/>
      <c r="D66" s="157"/>
      <c r="E66" s="157"/>
      <c r="F66" s="157"/>
      <c r="G66" s="157"/>
      <c r="H66" s="157"/>
      <c r="I66" s="157"/>
      <c r="J66" s="157"/>
      <c r="K66" s="157"/>
      <c r="L66" s="158"/>
    </row>
    <row r="67" spans="1:12" x14ac:dyDescent="0.25">
      <c r="A67" s="197"/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9"/>
    </row>
    <row r="68" spans="1:12" x14ac:dyDescent="0.25">
      <c r="A68" s="197"/>
      <c r="B68" s="198"/>
      <c r="C68" s="198"/>
      <c r="D68" s="198"/>
      <c r="E68" s="198"/>
      <c r="F68" s="214"/>
      <c r="G68" s="214"/>
      <c r="H68" s="214"/>
      <c r="I68" s="214"/>
      <c r="J68" s="214"/>
      <c r="K68" s="214"/>
      <c r="L68" s="215"/>
    </row>
    <row r="69" spans="1:12" ht="16.2" thickBot="1" x14ac:dyDescent="0.3">
      <c r="A69" s="216" t="str">
        <f>G19</f>
        <v>Кавтасьева Е.Г. (1к. Самарская область)</v>
      </c>
      <c r="B69" s="217"/>
      <c r="C69" s="217"/>
      <c r="D69" s="217"/>
      <c r="E69" s="217" t="str">
        <f>G17</f>
        <v>Кондрашова А.Э. (1к. Самарская область)</v>
      </c>
      <c r="F69" s="217"/>
      <c r="G69" s="217"/>
      <c r="H69" s="217"/>
      <c r="I69" s="217" t="str">
        <f>G18</f>
        <v>Передельская С.А. (1к. Самарская область)</v>
      </c>
      <c r="J69" s="217"/>
      <c r="K69" s="217"/>
      <c r="L69" s="218"/>
    </row>
    <row r="70" spans="1:12" ht="14.4" thickTop="1" x14ac:dyDescent="0.25">
      <c r="A70" s="59"/>
    </row>
    <row r="71" spans="1:12" x14ac:dyDescent="0.25">
      <c r="A71" s="59"/>
    </row>
    <row r="72" spans="1:12" x14ac:dyDescent="0.25">
      <c r="A72" s="59"/>
    </row>
    <row r="73" spans="1:12" x14ac:dyDescent="0.25">
      <c r="A73" s="59"/>
    </row>
    <row r="74" spans="1:12" x14ac:dyDescent="0.25">
      <c r="A74" s="59"/>
    </row>
    <row r="75" spans="1:12" x14ac:dyDescent="0.25">
      <c r="A75" s="59"/>
    </row>
    <row r="76" spans="1:12" x14ac:dyDescent="0.25">
      <c r="A76" s="59"/>
    </row>
    <row r="77" spans="1:12" x14ac:dyDescent="0.25">
      <c r="A77" s="59"/>
    </row>
    <row r="78" spans="1:12" x14ac:dyDescent="0.25">
      <c r="A78" s="59"/>
    </row>
    <row r="79" spans="1:12" x14ac:dyDescent="0.25">
      <c r="A79" s="59"/>
    </row>
    <row r="80" spans="1:12" x14ac:dyDescent="0.25">
      <c r="A80" s="59"/>
    </row>
    <row r="81" spans="1:7" x14ac:dyDescent="0.25">
      <c r="A81" s="59"/>
    </row>
    <row r="82" spans="1:7" x14ac:dyDescent="0.25">
      <c r="A82" s="59"/>
    </row>
    <row r="83" spans="1:7" x14ac:dyDescent="0.25">
      <c r="A83" s="59"/>
    </row>
    <row r="84" spans="1:7" x14ac:dyDescent="0.25">
      <c r="A84" s="59"/>
    </row>
    <row r="85" spans="1:7" x14ac:dyDescent="0.25">
      <c r="A85" s="59"/>
    </row>
    <row r="86" spans="1:7" x14ac:dyDescent="0.25">
      <c r="A86" s="59"/>
    </row>
    <row r="87" spans="1:7" x14ac:dyDescent="0.25">
      <c r="A87" s="59"/>
    </row>
    <row r="88" spans="1:7" x14ac:dyDescent="0.25">
      <c r="A88" s="59"/>
    </row>
    <row r="89" spans="1:7" x14ac:dyDescent="0.25">
      <c r="A89" s="59"/>
    </row>
    <row r="90" spans="1:7" x14ac:dyDescent="0.25">
      <c r="A90" s="59"/>
    </row>
    <row r="91" spans="1:7" x14ac:dyDescent="0.25">
      <c r="A91" s="59"/>
    </row>
    <row r="92" spans="1:7" x14ac:dyDescent="0.25">
      <c r="A92" s="59"/>
    </row>
    <row r="93" spans="1:7" x14ac:dyDescent="0.25">
      <c r="A93" s="59"/>
      <c r="G93"/>
    </row>
    <row r="94" spans="1:7" x14ac:dyDescent="0.25">
      <c r="A94" s="59"/>
      <c r="G94"/>
    </row>
    <row r="95" spans="1:7" x14ac:dyDescent="0.25">
      <c r="A95" s="59"/>
      <c r="G95"/>
    </row>
    <row r="96" spans="1:7" x14ac:dyDescent="0.25">
      <c r="A96" s="59"/>
      <c r="G96"/>
    </row>
    <row r="97" spans="1:7" x14ac:dyDescent="0.25">
      <c r="A97" s="59"/>
      <c r="G97"/>
    </row>
    <row r="98" spans="1:7" x14ac:dyDescent="0.25">
      <c r="A98" s="59"/>
      <c r="G98"/>
    </row>
    <row r="99" spans="1:7" x14ac:dyDescent="0.25">
      <c r="A99" s="59"/>
      <c r="G99"/>
    </row>
    <row r="100" spans="1:7" x14ac:dyDescent="0.25">
      <c r="A100" s="59"/>
      <c r="G100"/>
    </row>
    <row r="101" spans="1:7" x14ac:dyDescent="0.25">
      <c r="A101" s="59"/>
      <c r="G101"/>
    </row>
    <row r="102" spans="1:7" x14ac:dyDescent="0.25">
      <c r="A102" s="59"/>
      <c r="G102"/>
    </row>
    <row r="103" spans="1:7" x14ac:dyDescent="0.25">
      <c r="A103" s="59"/>
      <c r="G103"/>
    </row>
    <row r="104" spans="1:7" x14ac:dyDescent="0.25">
      <c r="A104" s="59"/>
      <c r="G104"/>
    </row>
    <row r="105" spans="1:7" x14ac:dyDescent="0.25">
      <c r="A105" s="59"/>
      <c r="G105"/>
    </row>
    <row r="106" spans="1:7" x14ac:dyDescent="0.25">
      <c r="A106" s="59"/>
      <c r="G106"/>
    </row>
    <row r="107" spans="1:7" x14ac:dyDescent="0.25">
      <c r="A107" s="59"/>
      <c r="G107"/>
    </row>
    <row r="108" spans="1:7" x14ac:dyDescent="0.25">
      <c r="A108" s="59"/>
      <c r="G108"/>
    </row>
    <row r="109" spans="1:7" x14ac:dyDescent="0.25">
      <c r="A109" s="59"/>
      <c r="G109"/>
    </row>
    <row r="110" spans="1:7" x14ac:dyDescent="0.25">
      <c r="A110" s="59"/>
      <c r="G110"/>
    </row>
    <row r="111" spans="1:7" x14ac:dyDescent="0.25">
      <c r="A111" s="59"/>
      <c r="G111"/>
    </row>
    <row r="112" spans="1:7" x14ac:dyDescent="0.25">
      <c r="A112" s="59"/>
      <c r="G112"/>
    </row>
    <row r="113" spans="1:7" x14ac:dyDescent="0.25">
      <c r="A113" s="59"/>
      <c r="G113"/>
    </row>
    <row r="114" spans="1:7" x14ac:dyDescent="0.25">
      <c r="A114" s="59"/>
      <c r="G114"/>
    </row>
    <row r="115" spans="1:7" x14ac:dyDescent="0.25">
      <c r="A115" s="59"/>
      <c r="G115"/>
    </row>
    <row r="116" spans="1:7" x14ac:dyDescent="0.25">
      <c r="A116" s="59"/>
      <c r="G116"/>
    </row>
    <row r="117" spans="1:7" x14ac:dyDescent="0.25">
      <c r="A117" s="59"/>
      <c r="G117"/>
    </row>
    <row r="118" spans="1:7" x14ac:dyDescent="0.25">
      <c r="A118" s="59"/>
      <c r="G118"/>
    </row>
    <row r="119" spans="1:7" x14ac:dyDescent="0.25">
      <c r="A119" s="59"/>
      <c r="G119"/>
    </row>
    <row r="120" spans="1:7" x14ac:dyDescent="0.25">
      <c r="G120"/>
    </row>
    <row r="121" spans="1:7" x14ac:dyDescent="0.25">
      <c r="G121"/>
    </row>
    <row r="122" spans="1:7" x14ac:dyDescent="0.25">
      <c r="G122"/>
    </row>
    <row r="123" spans="1:7" x14ac:dyDescent="0.25">
      <c r="G123"/>
    </row>
    <row r="124" spans="1:7" x14ac:dyDescent="0.25">
      <c r="G124"/>
    </row>
    <row r="125" spans="1:7" x14ac:dyDescent="0.25">
      <c r="G125"/>
    </row>
    <row r="126" spans="1:7" x14ac:dyDescent="0.25">
      <c r="G126"/>
    </row>
    <row r="127" spans="1:7" x14ac:dyDescent="0.25">
      <c r="G127"/>
    </row>
    <row r="128" spans="1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  <row r="132" spans="7:7" x14ac:dyDescent="0.25">
      <c r="G132"/>
    </row>
    <row r="133" spans="7:7" x14ac:dyDescent="0.25">
      <c r="G133"/>
    </row>
    <row r="134" spans="7:7" x14ac:dyDescent="0.25">
      <c r="G134"/>
    </row>
    <row r="135" spans="7:7" x14ac:dyDescent="0.25">
      <c r="G135"/>
    </row>
  </sheetData>
  <mergeCells count="39">
    <mergeCell ref="A68:E68"/>
    <mergeCell ref="F68:L68"/>
    <mergeCell ref="A69:D69"/>
    <mergeCell ref="E69:H69"/>
    <mergeCell ref="I69:L69"/>
    <mergeCell ref="A67:E67"/>
    <mergeCell ref="F67:L67"/>
    <mergeCell ref="H21:H22"/>
    <mergeCell ref="I21:I22"/>
    <mergeCell ref="J21:J22"/>
    <mergeCell ref="K21:K22"/>
    <mergeCell ref="L21:L22"/>
    <mergeCell ref="A52:F52"/>
    <mergeCell ref="G52:L52"/>
    <mergeCell ref="A62:D62"/>
    <mergeCell ref="E62:H62"/>
    <mergeCell ref="I62:L62"/>
    <mergeCell ref="A63:E63"/>
    <mergeCell ref="F63:L63"/>
    <mergeCell ref="A15:G15"/>
    <mergeCell ref="A21:A22"/>
    <mergeCell ref="B21:B22"/>
    <mergeCell ref="C21:C22"/>
    <mergeCell ref="D21:D22"/>
    <mergeCell ref="E21:E22"/>
    <mergeCell ref="F21:F22"/>
    <mergeCell ref="G21:G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1 B6:B7 B9:B11 B13:B1048576">
    <cfRule type="duplicateValues" dxfId="9" priority="5"/>
  </conditionalFormatting>
  <conditionalFormatting sqref="B1:B1048576">
    <cfRule type="duplicateValues" dxfId="8" priority="1"/>
  </conditionalFormatting>
  <conditionalFormatting sqref="B2">
    <cfRule type="duplicateValues" dxfId="7" priority="4"/>
  </conditionalFormatting>
  <conditionalFormatting sqref="B3">
    <cfRule type="duplicateValues" dxfId="6" priority="3"/>
  </conditionalFormatting>
  <conditionalFormatting sqref="B4">
    <cfRule type="duplicateValues" dxfId="5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A7CD0-D7DC-4F77-8532-F3B7DE736559}">
  <sheetPr>
    <tabColor theme="3" tint="-0.249977111117893"/>
    <pageSetUpPr fitToPage="1"/>
  </sheetPr>
  <dimension ref="A1:Q207"/>
  <sheetViews>
    <sheetView view="pageBreakPreview" topLeftCell="A67" zoomScaleNormal="100" zoomScaleSheetLayoutView="100" workbookViewId="0">
      <selection activeCell="H85" sqref="H85"/>
    </sheetView>
  </sheetViews>
  <sheetFormatPr defaultColWidth="9.109375" defaultRowHeight="13.8" x14ac:dyDescent="0.25"/>
  <cols>
    <col min="1" max="1" width="7" style="1" customWidth="1"/>
    <col min="2" max="2" width="7" style="165" customWidth="1"/>
    <col min="3" max="3" width="16.109375" style="165" customWidth="1"/>
    <col min="4" max="4" width="29.77734375" style="1" customWidth="1"/>
    <col min="5" max="5" width="14.6640625" style="1" customWidth="1"/>
    <col min="6" max="6" width="9.6640625" style="1" customWidth="1"/>
    <col min="7" max="7" width="30.88671875" style="1" customWidth="1"/>
    <col min="8" max="8" width="13.109375" style="1" customWidth="1"/>
    <col min="9" max="9" width="14" style="1" customWidth="1"/>
    <col min="10" max="10" width="13.5546875" style="50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2.8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7" ht="22.8" customHeight="1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7" ht="22.8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7" ht="22.8" customHeight="1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7" ht="9.6" customHeight="1" x14ac:dyDescent="0.3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O5" s="24"/>
    </row>
    <row r="6" spans="1:17" s="2" customFormat="1" ht="28.8" x14ac:dyDescent="0.3">
      <c r="A6" s="181" t="s">
        <v>51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Q6" s="24"/>
    </row>
    <row r="7" spans="1:17" s="2" customFormat="1" ht="18" customHeight="1" x14ac:dyDescent="0.25">
      <c r="A7" s="182" t="s">
        <v>14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7" s="2" customFormat="1" ht="23.4" customHeight="1" thickBot="1" x14ac:dyDescent="0.3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7" ht="19.5" customHeight="1" thickTop="1" x14ac:dyDescent="0.25">
      <c r="A9" s="184" t="s">
        <v>19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6"/>
    </row>
    <row r="10" spans="1:17" ht="18" customHeight="1" x14ac:dyDescent="0.25">
      <c r="A10" s="187" t="s">
        <v>33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9"/>
    </row>
    <row r="11" spans="1:17" ht="19.5" customHeight="1" x14ac:dyDescent="0.25">
      <c r="A11" s="187" t="s">
        <v>52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7" ht="5.25" customHeight="1" x14ac:dyDescent="0.25">
      <c r="A12" s="177" t="s">
        <v>42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9"/>
    </row>
    <row r="13" spans="1:17" ht="15.6" x14ac:dyDescent="0.3">
      <c r="A13" s="41" t="s">
        <v>84</v>
      </c>
      <c r="B13" s="21"/>
      <c r="C13" s="21"/>
      <c r="D13" s="64"/>
      <c r="E13" s="5"/>
      <c r="F13" s="5"/>
      <c r="G13" s="32" t="s">
        <v>82</v>
      </c>
      <c r="H13" s="72"/>
      <c r="I13" s="5"/>
      <c r="J13" s="42"/>
      <c r="K13" s="29"/>
      <c r="L13" s="30" t="s">
        <v>44</v>
      </c>
    </row>
    <row r="14" spans="1:17" ht="15.6" x14ac:dyDescent="0.3">
      <c r="A14" s="16" t="s">
        <v>370</v>
      </c>
      <c r="B14" s="11"/>
      <c r="C14" s="11"/>
      <c r="D14" s="69"/>
      <c r="E14" s="6"/>
      <c r="F14" s="6"/>
      <c r="G14" s="110" t="s">
        <v>83</v>
      </c>
      <c r="H14" s="6"/>
      <c r="I14" s="6"/>
      <c r="J14" s="43"/>
      <c r="K14" s="31"/>
      <c r="L14" s="68" t="s">
        <v>81</v>
      </c>
    </row>
    <row r="15" spans="1:17" ht="14.4" x14ac:dyDescent="0.25">
      <c r="A15" s="190" t="s">
        <v>8</v>
      </c>
      <c r="B15" s="191"/>
      <c r="C15" s="191"/>
      <c r="D15" s="191"/>
      <c r="E15" s="191"/>
      <c r="F15" s="191"/>
      <c r="G15" s="192"/>
      <c r="H15" s="19" t="s">
        <v>0</v>
      </c>
      <c r="I15" s="18"/>
      <c r="J15" s="44"/>
      <c r="K15" s="18"/>
      <c r="L15" s="20"/>
    </row>
    <row r="16" spans="1:17" ht="14.4" x14ac:dyDescent="0.25">
      <c r="A16" s="17" t="s">
        <v>15</v>
      </c>
      <c r="B16" s="13"/>
      <c r="C16" s="13"/>
      <c r="D16" s="10"/>
      <c r="E16" s="7"/>
      <c r="F16" s="10"/>
      <c r="G16" s="9" t="s">
        <v>42</v>
      </c>
      <c r="H16" s="36" t="s">
        <v>369</v>
      </c>
      <c r="I16" s="7"/>
      <c r="J16" s="45"/>
      <c r="K16" s="7"/>
      <c r="L16" s="77"/>
    </row>
    <row r="17" spans="1:12" ht="14.4" x14ac:dyDescent="0.25">
      <c r="A17" s="17" t="s">
        <v>16</v>
      </c>
      <c r="B17" s="13"/>
      <c r="C17" s="13"/>
      <c r="D17" s="9"/>
      <c r="E17" s="7"/>
      <c r="F17" s="10"/>
      <c r="G17" s="9" t="s">
        <v>377</v>
      </c>
      <c r="H17" s="36" t="s">
        <v>37</v>
      </c>
      <c r="I17" s="7"/>
      <c r="J17" s="45"/>
      <c r="K17" s="7"/>
      <c r="L17" s="35"/>
    </row>
    <row r="18" spans="1:12" ht="14.4" x14ac:dyDescent="0.25">
      <c r="A18" s="17" t="s">
        <v>17</v>
      </c>
      <c r="B18" s="13"/>
      <c r="C18" s="13"/>
      <c r="D18" s="9"/>
      <c r="E18" s="7"/>
      <c r="F18" s="10"/>
      <c r="G18" s="9" t="s">
        <v>379</v>
      </c>
      <c r="H18" s="36" t="s">
        <v>38</v>
      </c>
      <c r="I18" s="7"/>
      <c r="J18" s="45"/>
      <c r="K18" s="7"/>
      <c r="L18" s="35"/>
    </row>
    <row r="19" spans="1:12" ht="16.2" thickBot="1" x14ac:dyDescent="0.3">
      <c r="A19" s="17" t="s">
        <v>13</v>
      </c>
      <c r="B19" s="14"/>
      <c r="C19" s="14"/>
      <c r="D19" s="76"/>
      <c r="E19" s="8"/>
      <c r="F19" s="8"/>
      <c r="G19" s="9" t="s">
        <v>378</v>
      </c>
      <c r="H19" s="36" t="s">
        <v>36</v>
      </c>
      <c r="I19" s="7"/>
      <c r="J19" s="45"/>
      <c r="K19" s="80">
        <v>72</v>
      </c>
      <c r="L19" s="87" t="s">
        <v>372</v>
      </c>
    </row>
    <row r="20" spans="1:12" ht="9.75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6"/>
      <c r="K20" s="22"/>
      <c r="L20" s="27"/>
    </row>
    <row r="21" spans="1:12" s="3" customFormat="1" ht="21" customHeight="1" thickTop="1" x14ac:dyDescent="0.25">
      <c r="A21" s="193" t="s">
        <v>5</v>
      </c>
      <c r="B21" s="195" t="s">
        <v>10</v>
      </c>
      <c r="C21" s="195" t="s">
        <v>35</v>
      </c>
      <c r="D21" s="195" t="s">
        <v>1</v>
      </c>
      <c r="E21" s="195" t="s">
        <v>34</v>
      </c>
      <c r="F21" s="195" t="s">
        <v>7</v>
      </c>
      <c r="G21" s="195" t="s">
        <v>11</v>
      </c>
      <c r="H21" s="195" t="s">
        <v>6</v>
      </c>
      <c r="I21" s="195" t="s">
        <v>23</v>
      </c>
      <c r="J21" s="200" t="s">
        <v>20</v>
      </c>
      <c r="K21" s="202" t="s">
        <v>22</v>
      </c>
      <c r="L21" s="204" t="s">
        <v>12</v>
      </c>
    </row>
    <row r="22" spans="1:12" s="3" customFormat="1" ht="13.5" customHeight="1" x14ac:dyDescent="0.25">
      <c r="A22" s="194"/>
      <c r="B22" s="196"/>
      <c r="C22" s="196"/>
      <c r="D22" s="196"/>
      <c r="E22" s="196"/>
      <c r="F22" s="196"/>
      <c r="G22" s="196"/>
      <c r="H22" s="196"/>
      <c r="I22" s="196"/>
      <c r="J22" s="201"/>
      <c r="K22" s="203"/>
      <c r="L22" s="205"/>
    </row>
    <row r="23" spans="1:12" s="4" customFormat="1" ht="18" x14ac:dyDescent="0.25">
      <c r="A23" s="93">
        <v>1</v>
      </c>
      <c r="B23" s="33">
        <v>99</v>
      </c>
      <c r="C23" s="33">
        <v>10125311957</v>
      </c>
      <c r="D23" s="34" t="s">
        <v>169</v>
      </c>
      <c r="E23" s="70" t="s">
        <v>168</v>
      </c>
      <c r="F23" s="159" t="s">
        <v>245</v>
      </c>
      <c r="G23" s="71" t="s">
        <v>166</v>
      </c>
      <c r="H23" s="173">
        <v>7.8043981481481492E-2</v>
      </c>
      <c r="I23" s="173" t="s">
        <v>42</v>
      </c>
      <c r="J23" s="47">
        <f>$K$19/((H23*24))</f>
        <v>38.439863562212665</v>
      </c>
      <c r="K23" s="28" t="s">
        <v>30</v>
      </c>
      <c r="L23" s="94"/>
    </row>
    <row r="24" spans="1:12" s="4" customFormat="1" ht="18" x14ac:dyDescent="0.25">
      <c r="A24" s="95">
        <v>2</v>
      </c>
      <c r="B24" s="33">
        <v>96</v>
      </c>
      <c r="C24" s="33">
        <v>10111627378</v>
      </c>
      <c r="D24" s="34" t="s">
        <v>176</v>
      </c>
      <c r="E24" s="70" t="s">
        <v>177</v>
      </c>
      <c r="F24" s="159" t="s">
        <v>245</v>
      </c>
      <c r="G24" s="71" t="s">
        <v>166</v>
      </c>
      <c r="H24" s="173">
        <v>7.8055555555555559E-2</v>
      </c>
      <c r="I24" s="173">
        <f>H24-$H$23</f>
        <v>1.1574074074066631E-5</v>
      </c>
      <c r="J24" s="47">
        <f t="shared" ref="J24:J42" si="0">$K$19/((H24*24))</f>
        <v>38.434163701067611</v>
      </c>
      <c r="K24" s="28" t="s">
        <v>30</v>
      </c>
      <c r="L24" s="94"/>
    </row>
    <row r="25" spans="1:12" s="4" customFormat="1" ht="18" x14ac:dyDescent="0.25">
      <c r="A25" s="93">
        <v>3</v>
      </c>
      <c r="B25" s="28">
        <v>103</v>
      </c>
      <c r="C25" s="33">
        <v>10125311654</v>
      </c>
      <c r="D25" s="34" t="s">
        <v>174</v>
      </c>
      <c r="E25" s="70" t="s">
        <v>175</v>
      </c>
      <c r="F25" s="159" t="s">
        <v>245</v>
      </c>
      <c r="G25" s="71" t="s">
        <v>166</v>
      </c>
      <c r="H25" s="173">
        <v>7.8067129629629625E-2</v>
      </c>
      <c r="I25" s="173">
        <f t="shared" ref="I25:I42" si="1">H25-$H$23</f>
        <v>2.3148148148133263E-5</v>
      </c>
      <c r="J25" s="47">
        <f t="shared" si="0"/>
        <v>38.428465530022244</v>
      </c>
      <c r="K25" s="28" t="s">
        <v>30</v>
      </c>
      <c r="L25" s="94"/>
    </row>
    <row r="26" spans="1:12" s="4" customFormat="1" ht="18" x14ac:dyDescent="0.25">
      <c r="A26" s="95">
        <v>4</v>
      </c>
      <c r="B26" s="28">
        <v>104</v>
      </c>
      <c r="C26" s="33">
        <v>10137271653</v>
      </c>
      <c r="D26" s="34" t="s">
        <v>182</v>
      </c>
      <c r="E26" s="70" t="s">
        <v>183</v>
      </c>
      <c r="F26" s="159" t="s">
        <v>30</v>
      </c>
      <c r="G26" s="71" t="s">
        <v>166</v>
      </c>
      <c r="H26" s="173">
        <v>7.8483796296296301E-2</v>
      </c>
      <c r="I26" s="173">
        <f t="shared" si="1"/>
        <v>4.3981481481480955E-4</v>
      </c>
      <c r="J26" s="47">
        <f t="shared" si="0"/>
        <v>38.224450670992482</v>
      </c>
      <c r="K26" s="28" t="s">
        <v>30</v>
      </c>
      <c r="L26" s="94"/>
    </row>
    <row r="27" spans="1:12" s="4" customFormat="1" ht="18" x14ac:dyDescent="0.25">
      <c r="A27" s="95">
        <v>5</v>
      </c>
      <c r="B27" s="28">
        <v>102</v>
      </c>
      <c r="C27" s="33">
        <v>10125311856</v>
      </c>
      <c r="D27" s="34" t="s">
        <v>167</v>
      </c>
      <c r="E27" s="70" t="s">
        <v>168</v>
      </c>
      <c r="F27" s="159" t="s">
        <v>30</v>
      </c>
      <c r="G27" s="71" t="s">
        <v>166</v>
      </c>
      <c r="H27" s="173">
        <v>7.8483796296296301E-2</v>
      </c>
      <c r="I27" s="173">
        <f t="shared" si="1"/>
        <v>4.3981481481480955E-4</v>
      </c>
      <c r="J27" s="47">
        <f t="shared" si="0"/>
        <v>38.224450670992482</v>
      </c>
      <c r="K27" s="28" t="s">
        <v>30</v>
      </c>
      <c r="L27" s="94"/>
    </row>
    <row r="28" spans="1:12" s="4" customFormat="1" ht="18" x14ac:dyDescent="0.25">
      <c r="A28" s="95">
        <v>6</v>
      </c>
      <c r="B28" s="28">
        <v>105</v>
      </c>
      <c r="C28" s="33">
        <v>10115493638</v>
      </c>
      <c r="D28" s="34" t="s">
        <v>186</v>
      </c>
      <c r="E28" s="70" t="s">
        <v>187</v>
      </c>
      <c r="F28" s="159" t="s">
        <v>30</v>
      </c>
      <c r="G28" s="71" t="s">
        <v>166</v>
      </c>
      <c r="H28" s="173">
        <v>7.9166666666666663E-2</v>
      </c>
      <c r="I28" s="173">
        <f t="shared" si="1"/>
        <v>1.122685185185171E-3</v>
      </c>
      <c r="J28" s="47">
        <f t="shared" si="0"/>
        <v>37.894736842105267</v>
      </c>
      <c r="K28" s="28" t="s">
        <v>30</v>
      </c>
      <c r="L28" s="94"/>
    </row>
    <row r="29" spans="1:12" s="4" customFormat="1" ht="18" x14ac:dyDescent="0.25">
      <c r="A29" s="95">
        <v>7</v>
      </c>
      <c r="B29" s="28">
        <v>129</v>
      </c>
      <c r="C29" s="33">
        <v>10114922954</v>
      </c>
      <c r="D29" s="34" t="s">
        <v>229</v>
      </c>
      <c r="E29" s="70" t="s">
        <v>98</v>
      </c>
      <c r="F29" s="159" t="s">
        <v>30</v>
      </c>
      <c r="G29" s="71" t="s">
        <v>88</v>
      </c>
      <c r="H29" s="173">
        <v>7.9282407407407399E-2</v>
      </c>
      <c r="I29" s="173">
        <f t="shared" si="1"/>
        <v>1.2384259259259067E-3</v>
      </c>
      <c r="J29" s="47">
        <f t="shared" si="0"/>
        <v>37.839416058394164</v>
      </c>
      <c r="K29" s="28" t="s">
        <v>30</v>
      </c>
      <c r="L29" s="94"/>
    </row>
    <row r="30" spans="1:12" s="4" customFormat="1" ht="18" x14ac:dyDescent="0.25">
      <c r="A30" s="95">
        <v>8</v>
      </c>
      <c r="B30" s="28">
        <v>2</v>
      </c>
      <c r="C30" s="33">
        <v>10113386213</v>
      </c>
      <c r="D30" s="34" t="s">
        <v>220</v>
      </c>
      <c r="E30" s="70" t="s">
        <v>221</v>
      </c>
      <c r="F30" s="159" t="s">
        <v>30</v>
      </c>
      <c r="G30" s="71" t="s">
        <v>75</v>
      </c>
      <c r="H30" s="173">
        <v>7.9282407407407399E-2</v>
      </c>
      <c r="I30" s="173">
        <f t="shared" si="1"/>
        <v>1.2384259259259067E-3</v>
      </c>
      <c r="J30" s="47">
        <f t="shared" si="0"/>
        <v>37.839416058394164</v>
      </c>
      <c r="K30" s="28" t="s">
        <v>39</v>
      </c>
      <c r="L30" s="94"/>
    </row>
    <row r="31" spans="1:12" s="4" customFormat="1" ht="18" x14ac:dyDescent="0.25">
      <c r="A31" s="95">
        <v>9</v>
      </c>
      <c r="B31" s="28">
        <v>97</v>
      </c>
      <c r="C31" s="33">
        <v>10111625257</v>
      </c>
      <c r="D31" s="34" t="s">
        <v>197</v>
      </c>
      <c r="E31" s="70" t="s">
        <v>198</v>
      </c>
      <c r="F31" s="159" t="s">
        <v>39</v>
      </c>
      <c r="G31" s="71" t="s">
        <v>166</v>
      </c>
      <c r="H31" s="173">
        <v>7.9282407407407399E-2</v>
      </c>
      <c r="I31" s="173">
        <f t="shared" si="1"/>
        <v>1.2384259259259067E-3</v>
      </c>
      <c r="J31" s="47">
        <f t="shared" si="0"/>
        <v>37.839416058394164</v>
      </c>
      <c r="K31" s="28" t="s">
        <v>39</v>
      </c>
      <c r="L31" s="94"/>
    </row>
    <row r="32" spans="1:12" s="4" customFormat="1" ht="18" x14ac:dyDescent="0.25">
      <c r="A32" s="95">
        <v>10</v>
      </c>
      <c r="B32" s="28">
        <v>95</v>
      </c>
      <c r="C32" s="33">
        <v>10111626065</v>
      </c>
      <c r="D32" s="34" t="s">
        <v>342</v>
      </c>
      <c r="E32" s="70" t="s">
        <v>343</v>
      </c>
      <c r="F32" s="159" t="s">
        <v>30</v>
      </c>
      <c r="G32" s="71" t="s">
        <v>166</v>
      </c>
      <c r="H32" s="173">
        <v>7.9282407407407399E-2</v>
      </c>
      <c r="I32" s="173">
        <f t="shared" si="1"/>
        <v>1.2384259259259067E-3</v>
      </c>
      <c r="J32" s="47">
        <f t="shared" si="0"/>
        <v>37.839416058394164</v>
      </c>
      <c r="K32" s="28" t="s">
        <v>39</v>
      </c>
      <c r="L32" s="94"/>
    </row>
    <row r="33" spans="1:12" s="4" customFormat="1" ht="18" x14ac:dyDescent="0.25">
      <c r="A33" s="95" t="s">
        <v>373</v>
      </c>
      <c r="B33" s="28">
        <v>98</v>
      </c>
      <c r="C33" s="33">
        <v>10091544742</v>
      </c>
      <c r="D33" s="34" t="s">
        <v>180</v>
      </c>
      <c r="E33" s="70" t="s">
        <v>181</v>
      </c>
      <c r="F33" s="159" t="s">
        <v>30</v>
      </c>
      <c r="G33" s="71" t="s">
        <v>166</v>
      </c>
      <c r="H33" s="173">
        <v>7.9282407407407399E-2</v>
      </c>
      <c r="I33" s="173">
        <f t="shared" si="1"/>
        <v>1.2384259259259067E-3</v>
      </c>
      <c r="J33" s="47">
        <f t="shared" si="0"/>
        <v>37.839416058394164</v>
      </c>
      <c r="K33" s="28" t="s">
        <v>39</v>
      </c>
      <c r="L33" s="94"/>
    </row>
    <row r="34" spans="1:12" s="4" customFormat="1" ht="18" x14ac:dyDescent="0.25">
      <c r="A34" s="95">
        <v>12</v>
      </c>
      <c r="B34" s="28">
        <v>106</v>
      </c>
      <c r="C34" s="33">
        <v>10137307322</v>
      </c>
      <c r="D34" s="34" t="s">
        <v>216</v>
      </c>
      <c r="E34" s="70" t="s">
        <v>217</v>
      </c>
      <c r="F34" s="159" t="s">
        <v>30</v>
      </c>
      <c r="G34" s="71" t="s">
        <v>166</v>
      </c>
      <c r="H34" s="173">
        <v>7.9282407407407399E-2</v>
      </c>
      <c r="I34" s="173">
        <f t="shared" si="1"/>
        <v>1.2384259259259067E-3</v>
      </c>
      <c r="J34" s="47">
        <f t="shared" si="0"/>
        <v>37.839416058394164</v>
      </c>
      <c r="K34" s="28"/>
      <c r="L34" s="94"/>
    </row>
    <row r="35" spans="1:12" s="4" customFormat="1" ht="18" x14ac:dyDescent="0.25">
      <c r="A35" s="95">
        <v>13</v>
      </c>
      <c r="B35" s="28">
        <v>100</v>
      </c>
      <c r="C35" s="33">
        <v>10120261186</v>
      </c>
      <c r="D35" s="34" t="s">
        <v>358</v>
      </c>
      <c r="E35" s="70" t="s">
        <v>206</v>
      </c>
      <c r="F35" s="159" t="s">
        <v>30</v>
      </c>
      <c r="G35" s="71" t="s">
        <v>166</v>
      </c>
      <c r="H35" s="173">
        <v>7.9282407407407399E-2</v>
      </c>
      <c r="I35" s="173">
        <f t="shared" si="1"/>
        <v>1.2384259259259067E-3</v>
      </c>
      <c r="J35" s="47">
        <f t="shared" si="0"/>
        <v>37.839416058394164</v>
      </c>
      <c r="K35" s="28"/>
      <c r="L35" s="94"/>
    </row>
    <row r="36" spans="1:12" s="4" customFormat="1" ht="18" x14ac:dyDescent="0.25">
      <c r="A36" s="95">
        <v>14</v>
      </c>
      <c r="B36" s="28">
        <v>79</v>
      </c>
      <c r="C36" s="33">
        <v>10132637073</v>
      </c>
      <c r="D36" s="34" t="s">
        <v>184</v>
      </c>
      <c r="E36" s="70" t="s">
        <v>185</v>
      </c>
      <c r="F36" s="159" t="s">
        <v>39</v>
      </c>
      <c r="G36" s="71" t="s">
        <v>99</v>
      </c>
      <c r="H36" s="173">
        <v>7.9374999999999987E-2</v>
      </c>
      <c r="I36" s="173">
        <f t="shared" si="1"/>
        <v>1.3310185185184953E-3</v>
      </c>
      <c r="J36" s="47">
        <f t="shared" si="0"/>
        <v>37.795275590551185</v>
      </c>
      <c r="K36" s="28"/>
      <c r="L36" s="94"/>
    </row>
    <row r="37" spans="1:12" s="4" customFormat="1" ht="18" x14ac:dyDescent="0.25">
      <c r="A37" s="95">
        <v>15</v>
      </c>
      <c r="B37" s="28">
        <v>118</v>
      </c>
      <c r="C37" s="33">
        <v>10131547845</v>
      </c>
      <c r="D37" s="34" t="s">
        <v>55</v>
      </c>
      <c r="E37" s="70" t="s">
        <v>212</v>
      </c>
      <c r="F37" s="159" t="s">
        <v>30</v>
      </c>
      <c r="G37" s="71" t="s">
        <v>213</v>
      </c>
      <c r="H37" s="173">
        <v>8.189814814814815E-2</v>
      </c>
      <c r="I37" s="173">
        <f t="shared" si="1"/>
        <v>3.8541666666666585E-3</v>
      </c>
      <c r="J37" s="47">
        <f t="shared" si="0"/>
        <v>36.630864895421141</v>
      </c>
      <c r="K37" s="28"/>
      <c r="L37" s="94"/>
    </row>
    <row r="38" spans="1:12" s="4" customFormat="1" ht="18" x14ac:dyDescent="0.25">
      <c r="A38" s="95">
        <v>16</v>
      </c>
      <c r="B38" s="28">
        <v>31</v>
      </c>
      <c r="C38" s="33">
        <v>10116100900</v>
      </c>
      <c r="D38" s="34" t="s">
        <v>224</v>
      </c>
      <c r="E38" s="70" t="s">
        <v>225</v>
      </c>
      <c r="F38" s="159" t="s">
        <v>30</v>
      </c>
      <c r="G38" s="71" t="s">
        <v>196</v>
      </c>
      <c r="H38" s="173">
        <v>8.189814814814815E-2</v>
      </c>
      <c r="I38" s="173">
        <f t="shared" si="1"/>
        <v>3.8541666666666585E-3</v>
      </c>
      <c r="J38" s="47">
        <f t="shared" si="0"/>
        <v>36.630864895421141</v>
      </c>
      <c r="K38" s="28"/>
      <c r="L38" s="94"/>
    </row>
    <row r="39" spans="1:12" s="4" customFormat="1" ht="18" x14ac:dyDescent="0.25">
      <c r="A39" s="95">
        <v>17</v>
      </c>
      <c r="B39" s="28">
        <v>101</v>
      </c>
      <c r="C39" s="33">
        <v>10105978645</v>
      </c>
      <c r="D39" s="34" t="s">
        <v>178</v>
      </c>
      <c r="E39" s="70" t="s">
        <v>179</v>
      </c>
      <c r="F39" s="159" t="s">
        <v>30</v>
      </c>
      <c r="G39" s="71" t="s">
        <v>166</v>
      </c>
      <c r="H39" s="173">
        <v>8.189814814814815E-2</v>
      </c>
      <c r="I39" s="173">
        <f t="shared" si="1"/>
        <v>3.8541666666666585E-3</v>
      </c>
      <c r="J39" s="47">
        <f t="shared" si="0"/>
        <v>36.630864895421141</v>
      </c>
      <c r="K39" s="28"/>
      <c r="L39" s="94"/>
    </row>
    <row r="40" spans="1:12" s="4" customFormat="1" ht="18" x14ac:dyDescent="0.25">
      <c r="A40" s="95">
        <v>18</v>
      </c>
      <c r="B40" s="28">
        <v>109</v>
      </c>
      <c r="C40" s="33">
        <v>10137306716</v>
      </c>
      <c r="D40" s="34" t="s">
        <v>218</v>
      </c>
      <c r="E40" s="70" t="s">
        <v>219</v>
      </c>
      <c r="F40" s="159" t="s">
        <v>41</v>
      </c>
      <c r="G40" s="71" t="s">
        <v>166</v>
      </c>
      <c r="H40" s="173">
        <v>8.189814814814815E-2</v>
      </c>
      <c r="I40" s="173">
        <f t="shared" si="1"/>
        <v>3.8541666666666585E-3</v>
      </c>
      <c r="J40" s="47">
        <f t="shared" si="0"/>
        <v>36.630864895421141</v>
      </c>
      <c r="K40" s="28"/>
      <c r="L40" s="94"/>
    </row>
    <row r="41" spans="1:12" s="4" customFormat="1" ht="18" x14ac:dyDescent="0.25">
      <c r="A41" s="95">
        <v>19</v>
      </c>
      <c r="B41" s="28">
        <v>124</v>
      </c>
      <c r="C41" s="33">
        <v>10131168939</v>
      </c>
      <c r="D41" s="34" t="s">
        <v>205</v>
      </c>
      <c r="E41" s="70" t="s">
        <v>206</v>
      </c>
      <c r="F41" s="159" t="s">
        <v>30</v>
      </c>
      <c r="G41" s="71" t="s">
        <v>207</v>
      </c>
      <c r="H41" s="173">
        <v>8.189814814814815E-2</v>
      </c>
      <c r="I41" s="173">
        <f t="shared" si="1"/>
        <v>3.8541666666666585E-3</v>
      </c>
      <c r="J41" s="47">
        <f t="shared" si="0"/>
        <v>36.630864895421141</v>
      </c>
      <c r="K41" s="28"/>
      <c r="L41" s="94"/>
    </row>
    <row r="42" spans="1:12" s="4" customFormat="1" ht="18" x14ac:dyDescent="0.25">
      <c r="A42" s="95">
        <v>20</v>
      </c>
      <c r="B42" s="28">
        <v>107</v>
      </c>
      <c r="C42" s="33">
        <v>10137306312</v>
      </c>
      <c r="D42" s="34" t="s">
        <v>192</v>
      </c>
      <c r="E42" s="70" t="s">
        <v>193</v>
      </c>
      <c r="F42" s="159" t="s">
        <v>41</v>
      </c>
      <c r="G42" s="71" t="s">
        <v>166</v>
      </c>
      <c r="H42" s="173">
        <v>8.189814814814815E-2</v>
      </c>
      <c r="I42" s="173">
        <f t="shared" si="1"/>
        <v>3.8541666666666585E-3</v>
      </c>
      <c r="J42" s="47">
        <f t="shared" si="0"/>
        <v>36.630864895421141</v>
      </c>
      <c r="K42" s="28"/>
      <c r="L42" s="94"/>
    </row>
    <row r="43" spans="1:12" s="4" customFormat="1" ht="18" x14ac:dyDescent="0.25">
      <c r="A43" s="95">
        <v>21</v>
      </c>
      <c r="B43" s="28">
        <v>120</v>
      </c>
      <c r="C43" s="33">
        <v>10140309369</v>
      </c>
      <c r="D43" s="34" t="s">
        <v>66</v>
      </c>
      <c r="E43" s="70" t="s">
        <v>108</v>
      </c>
      <c r="F43" s="159" t="s">
        <v>30</v>
      </c>
      <c r="G43" s="71" t="s">
        <v>213</v>
      </c>
      <c r="H43" s="173">
        <v>8.189814814814815E-2</v>
      </c>
      <c r="I43" s="173">
        <f t="shared" ref="I43:I86" si="2">H43-$H$23</f>
        <v>3.8541666666666585E-3</v>
      </c>
      <c r="J43" s="47">
        <f t="shared" ref="J43:J86" si="3">$K$19/((H43*24))</f>
        <v>36.630864895421141</v>
      </c>
      <c r="K43" s="28"/>
      <c r="L43" s="94"/>
    </row>
    <row r="44" spans="1:12" s="4" customFormat="1" ht="18" x14ac:dyDescent="0.25">
      <c r="A44" s="95">
        <v>22</v>
      </c>
      <c r="B44" s="28">
        <v>38</v>
      </c>
      <c r="C44" s="33">
        <v>10115494446</v>
      </c>
      <c r="D44" s="34" t="s">
        <v>63</v>
      </c>
      <c r="E44" s="70" t="s">
        <v>265</v>
      </c>
      <c r="F44" s="159" t="s">
        <v>30</v>
      </c>
      <c r="G44" s="71" t="s">
        <v>211</v>
      </c>
      <c r="H44" s="173">
        <v>8.189814814814815E-2</v>
      </c>
      <c r="I44" s="173">
        <f t="shared" si="2"/>
        <v>3.8541666666666585E-3</v>
      </c>
      <c r="J44" s="47">
        <f t="shared" si="3"/>
        <v>36.630864895421141</v>
      </c>
      <c r="K44" s="28"/>
      <c r="L44" s="94"/>
    </row>
    <row r="45" spans="1:12" s="4" customFormat="1" ht="18" x14ac:dyDescent="0.25">
      <c r="A45" s="95">
        <v>23</v>
      </c>
      <c r="B45" s="28">
        <v>108</v>
      </c>
      <c r="C45" s="33">
        <v>10137272259</v>
      </c>
      <c r="D45" s="34" t="s">
        <v>190</v>
      </c>
      <c r="E45" s="70" t="s">
        <v>191</v>
      </c>
      <c r="F45" s="159" t="s">
        <v>41</v>
      </c>
      <c r="G45" s="71" t="s">
        <v>166</v>
      </c>
      <c r="H45" s="173">
        <v>8.189814814814815E-2</v>
      </c>
      <c r="I45" s="173">
        <f t="shared" si="2"/>
        <v>3.8541666666666585E-3</v>
      </c>
      <c r="J45" s="47">
        <f t="shared" si="3"/>
        <v>36.630864895421141</v>
      </c>
      <c r="K45" s="28"/>
      <c r="L45" s="94"/>
    </row>
    <row r="46" spans="1:12" s="4" customFormat="1" ht="18" x14ac:dyDescent="0.25">
      <c r="A46" s="95">
        <v>24</v>
      </c>
      <c r="B46" s="28">
        <v>145</v>
      </c>
      <c r="C46" s="33">
        <v>10113341652</v>
      </c>
      <c r="D46" s="34" t="s">
        <v>222</v>
      </c>
      <c r="E46" s="70" t="s">
        <v>223</v>
      </c>
      <c r="F46" s="159" t="s">
        <v>30</v>
      </c>
      <c r="G46" s="71" t="s">
        <v>134</v>
      </c>
      <c r="H46" s="173">
        <v>8.189814814814815E-2</v>
      </c>
      <c r="I46" s="173">
        <f t="shared" si="2"/>
        <v>3.8541666666666585E-3</v>
      </c>
      <c r="J46" s="47">
        <f t="shared" si="3"/>
        <v>36.630864895421141</v>
      </c>
      <c r="K46" s="28"/>
      <c r="L46" s="94"/>
    </row>
    <row r="47" spans="1:12" s="4" customFormat="1" ht="18" x14ac:dyDescent="0.25">
      <c r="A47" s="95">
        <v>25</v>
      </c>
      <c r="B47" s="28">
        <v>30</v>
      </c>
      <c r="C47" s="33">
        <v>10123564341</v>
      </c>
      <c r="D47" s="34" t="s">
        <v>194</v>
      </c>
      <c r="E47" s="70" t="s">
        <v>195</v>
      </c>
      <c r="F47" s="159" t="s">
        <v>30</v>
      </c>
      <c r="G47" s="71" t="s">
        <v>196</v>
      </c>
      <c r="H47" s="173">
        <v>8.189814814814815E-2</v>
      </c>
      <c r="I47" s="173">
        <f t="shared" si="2"/>
        <v>3.8541666666666585E-3</v>
      </c>
      <c r="J47" s="47">
        <f t="shared" si="3"/>
        <v>36.630864895421141</v>
      </c>
      <c r="K47" s="28"/>
      <c r="L47" s="94"/>
    </row>
    <row r="48" spans="1:12" s="4" customFormat="1" ht="18" x14ac:dyDescent="0.25">
      <c r="A48" s="95">
        <v>26</v>
      </c>
      <c r="B48" s="28">
        <v>121</v>
      </c>
      <c r="C48" s="33">
        <v>10140222473</v>
      </c>
      <c r="D48" s="34" t="s">
        <v>360</v>
      </c>
      <c r="E48" s="70" t="s">
        <v>236</v>
      </c>
      <c r="F48" s="159" t="s">
        <v>39</v>
      </c>
      <c r="G48" s="71" t="s">
        <v>213</v>
      </c>
      <c r="H48" s="173">
        <v>8.189814814814815E-2</v>
      </c>
      <c r="I48" s="173">
        <f t="shared" si="2"/>
        <v>3.8541666666666585E-3</v>
      </c>
      <c r="J48" s="47">
        <f t="shared" si="3"/>
        <v>36.630864895421141</v>
      </c>
      <c r="K48" s="28"/>
      <c r="L48" s="94"/>
    </row>
    <row r="49" spans="1:12" s="4" customFormat="1" ht="18" x14ac:dyDescent="0.25">
      <c r="A49" s="95">
        <v>27</v>
      </c>
      <c r="B49" s="28">
        <v>57</v>
      </c>
      <c r="C49" s="33">
        <v>10137956818</v>
      </c>
      <c r="D49" s="34" t="s">
        <v>271</v>
      </c>
      <c r="E49" s="70" t="s">
        <v>272</v>
      </c>
      <c r="F49" s="159" t="s">
        <v>39</v>
      </c>
      <c r="G49" s="71" t="s">
        <v>99</v>
      </c>
      <c r="H49" s="173">
        <v>8.189814814814815E-2</v>
      </c>
      <c r="I49" s="173">
        <f t="shared" si="2"/>
        <v>3.8541666666666585E-3</v>
      </c>
      <c r="J49" s="47">
        <f t="shared" si="3"/>
        <v>36.630864895421141</v>
      </c>
      <c r="K49" s="28"/>
      <c r="L49" s="94"/>
    </row>
    <row r="50" spans="1:12" s="4" customFormat="1" ht="18" x14ac:dyDescent="0.25">
      <c r="A50" s="95">
        <v>28</v>
      </c>
      <c r="B50" s="28">
        <v>14</v>
      </c>
      <c r="C50" s="33">
        <v>10113103091</v>
      </c>
      <c r="D50" s="34" t="s">
        <v>203</v>
      </c>
      <c r="E50" s="70" t="s">
        <v>204</v>
      </c>
      <c r="F50" s="159" t="s">
        <v>30</v>
      </c>
      <c r="G50" s="71" t="s">
        <v>106</v>
      </c>
      <c r="H50" s="173">
        <v>8.189814814814815E-2</v>
      </c>
      <c r="I50" s="173">
        <f t="shared" si="2"/>
        <v>3.8541666666666585E-3</v>
      </c>
      <c r="J50" s="47">
        <f t="shared" si="3"/>
        <v>36.630864895421141</v>
      </c>
      <c r="K50" s="28"/>
      <c r="L50" s="94"/>
    </row>
    <row r="51" spans="1:12" s="4" customFormat="1" ht="18" x14ac:dyDescent="0.25">
      <c r="A51" s="95">
        <v>29</v>
      </c>
      <c r="B51" s="28">
        <v>39</v>
      </c>
      <c r="C51" s="33">
        <v>10127428274</v>
      </c>
      <c r="D51" s="34" t="s">
        <v>53</v>
      </c>
      <c r="E51" s="70" t="s">
        <v>210</v>
      </c>
      <c r="F51" s="159" t="s">
        <v>30</v>
      </c>
      <c r="G51" s="71" t="s">
        <v>211</v>
      </c>
      <c r="H51" s="173">
        <v>8.2037037037037033E-2</v>
      </c>
      <c r="I51" s="173">
        <f t="shared" si="2"/>
        <v>3.9930555555555414E-3</v>
      </c>
      <c r="J51" s="47">
        <f t="shared" si="3"/>
        <v>36.568848758465009</v>
      </c>
      <c r="K51" s="28"/>
      <c r="L51" s="94"/>
    </row>
    <row r="52" spans="1:12" s="4" customFormat="1" ht="18" x14ac:dyDescent="0.25">
      <c r="A52" s="95">
        <v>30</v>
      </c>
      <c r="B52" s="28">
        <v>3</v>
      </c>
      <c r="C52" s="33">
        <v>10104125642</v>
      </c>
      <c r="D52" s="34" t="s">
        <v>172</v>
      </c>
      <c r="E52" s="70" t="s">
        <v>173</v>
      </c>
      <c r="F52" s="159" t="s">
        <v>30</v>
      </c>
      <c r="G52" s="71" t="s">
        <v>75</v>
      </c>
      <c r="H52" s="173">
        <v>8.2037037037037033E-2</v>
      </c>
      <c r="I52" s="173">
        <f t="shared" si="2"/>
        <v>3.9930555555555414E-3</v>
      </c>
      <c r="J52" s="47">
        <f t="shared" si="3"/>
        <v>36.568848758465009</v>
      </c>
      <c r="K52" s="28"/>
      <c r="L52" s="94"/>
    </row>
    <row r="53" spans="1:12" s="4" customFormat="1" ht="18" x14ac:dyDescent="0.25">
      <c r="A53" s="95">
        <v>31</v>
      </c>
      <c r="B53" s="28">
        <v>110</v>
      </c>
      <c r="C53" s="33">
        <v>10140927139</v>
      </c>
      <c r="D53" s="34" t="s">
        <v>239</v>
      </c>
      <c r="E53" s="70" t="s">
        <v>87</v>
      </c>
      <c r="F53" s="159" t="s">
        <v>39</v>
      </c>
      <c r="G53" s="71" t="s">
        <v>240</v>
      </c>
      <c r="H53" s="173">
        <v>8.2037037037037033E-2</v>
      </c>
      <c r="I53" s="173">
        <f t="shared" si="2"/>
        <v>3.9930555555555414E-3</v>
      </c>
      <c r="J53" s="47">
        <f t="shared" si="3"/>
        <v>36.568848758465009</v>
      </c>
      <c r="K53" s="28"/>
      <c r="L53" s="94"/>
    </row>
    <row r="54" spans="1:12" s="4" customFormat="1" ht="18" x14ac:dyDescent="0.25">
      <c r="A54" s="95">
        <v>32</v>
      </c>
      <c r="B54" s="28">
        <v>132</v>
      </c>
      <c r="C54" s="33">
        <v>10120394360</v>
      </c>
      <c r="D54" s="34" t="s">
        <v>266</v>
      </c>
      <c r="E54" s="70" t="s">
        <v>181</v>
      </c>
      <c r="F54" s="159" t="s">
        <v>39</v>
      </c>
      <c r="G54" s="71" t="s">
        <v>248</v>
      </c>
      <c r="H54" s="173">
        <v>8.2037037037037033E-2</v>
      </c>
      <c r="I54" s="173">
        <f t="shared" si="2"/>
        <v>3.9930555555555414E-3</v>
      </c>
      <c r="J54" s="47">
        <f t="shared" si="3"/>
        <v>36.568848758465009</v>
      </c>
      <c r="K54" s="28"/>
      <c r="L54" s="94"/>
    </row>
    <row r="55" spans="1:12" s="4" customFormat="1" ht="18" x14ac:dyDescent="0.25">
      <c r="A55" s="95">
        <v>33</v>
      </c>
      <c r="B55" s="28">
        <v>76</v>
      </c>
      <c r="C55" s="33">
        <v>10132009607</v>
      </c>
      <c r="D55" s="34" t="s">
        <v>253</v>
      </c>
      <c r="E55" s="70" t="s">
        <v>359</v>
      </c>
      <c r="F55" s="159" t="s">
        <v>39</v>
      </c>
      <c r="G55" s="71" t="s">
        <v>99</v>
      </c>
      <c r="H55" s="173">
        <v>8.2037037037037033E-2</v>
      </c>
      <c r="I55" s="173">
        <f t="shared" si="2"/>
        <v>3.9930555555555414E-3</v>
      </c>
      <c r="J55" s="47">
        <f t="shared" si="3"/>
        <v>36.568848758465009</v>
      </c>
      <c r="K55" s="28"/>
      <c r="L55" s="94"/>
    </row>
    <row r="56" spans="1:12" s="4" customFormat="1" ht="18" x14ac:dyDescent="0.25">
      <c r="A56" s="95">
        <v>34</v>
      </c>
      <c r="B56" s="28">
        <v>115</v>
      </c>
      <c r="C56" s="33">
        <v>10136817470</v>
      </c>
      <c r="D56" s="34" t="s">
        <v>208</v>
      </c>
      <c r="E56" s="70" t="s">
        <v>209</v>
      </c>
      <c r="F56" s="159" t="s">
        <v>30</v>
      </c>
      <c r="G56" s="71" t="s">
        <v>202</v>
      </c>
      <c r="H56" s="173">
        <v>8.2037037037037033E-2</v>
      </c>
      <c r="I56" s="173">
        <f t="shared" si="2"/>
        <v>3.9930555555555414E-3</v>
      </c>
      <c r="J56" s="47">
        <f t="shared" si="3"/>
        <v>36.568848758465009</v>
      </c>
      <c r="K56" s="28"/>
      <c r="L56" s="94"/>
    </row>
    <row r="57" spans="1:12" s="4" customFormat="1" ht="18" x14ac:dyDescent="0.25">
      <c r="A57" s="95">
        <v>35</v>
      </c>
      <c r="B57" s="28">
        <v>113</v>
      </c>
      <c r="C57" s="33">
        <v>10103547177</v>
      </c>
      <c r="D57" s="34" t="s">
        <v>201</v>
      </c>
      <c r="E57" s="70" t="s">
        <v>374</v>
      </c>
      <c r="F57" s="159" t="s">
        <v>30</v>
      </c>
      <c r="G57" s="71" t="s">
        <v>202</v>
      </c>
      <c r="H57" s="173">
        <v>8.2037037037037033E-2</v>
      </c>
      <c r="I57" s="173">
        <f t="shared" si="2"/>
        <v>3.9930555555555414E-3</v>
      </c>
      <c r="J57" s="47">
        <f t="shared" si="3"/>
        <v>36.568848758465009</v>
      </c>
      <c r="K57" s="28"/>
      <c r="L57" s="94"/>
    </row>
    <row r="58" spans="1:12" s="4" customFormat="1" ht="18" x14ac:dyDescent="0.25">
      <c r="A58" s="95">
        <v>36</v>
      </c>
      <c r="B58" s="28">
        <v>147</v>
      </c>
      <c r="C58" s="33">
        <v>10131460747</v>
      </c>
      <c r="D58" s="34" t="s">
        <v>230</v>
      </c>
      <c r="E58" s="70" t="s">
        <v>231</v>
      </c>
      <c r="F58" s="159" t="s">
        <v>39</v>
      </c>
      <c r="G58" s="71" t="s">
        <v>134</v>
      </c>
      <c r="H58" s="173">
        <v>8.2199074074074077E-2</v>
      </c>
      <c r="I58" s="173">
        <f t="shared" si="2"/>
        <v>4.1550925925925852E-3</v>
      </c>
      <c r="J58" s="47">
        <f t="shared" si="3"/>
        <v>36.49676147564066</v>
      </c>
      <c r="K58" s="28"/>
      <c r="L58" s="94"/>
    </row>
    <row r="59" spans="1:12" s="4" customFormat="1" ht="18" x14ac:dyDescent="0.25">
      <c r="A59" s="95">
        <v>37</v>
      </c>
      <c r="B59" s="28">
        <v>4</v>
      </c>
      <c r="C59" s="33">
        <v>10113107135</v>
      </c>
      <c r="D59" s="34" t="s">
        <v>73</v>
      </c>
      <c r="E59" s="70" t="s">
        <v>243</v>
      </c>
      <c r="F59" s="159" t="s">
        <v>30</v>
      </c>
      <c r="G59" s="71" t="s">
        <v>75</v>
      </c>
      <c r="H59" s="173">
        <v>8.2245370370370371E-2</v>
      </c>
      <c r="I59" s="173">
        <f t="shared" si="2"/>
        <v>4.2013888888888795E-3</v>
      </c>
      <c r="J59" s="47">
        <f t="shared" si="3"/>
        <v>36.47621728117084</v>
      </c>
      <c r="K59" s="28"/>
      <c r="L59" s="94"/>
    </row>
    <row r="60" spans="1:12" s="4" customFormat="1" ht="18" x14ac:dyDescent="0.25">
      <c r="A60" s="95">
        <v>38</v>
      </c>
      <c r="B60" s="28">
        <v>91</v>
      </c>
      <c r="C60" s="33">
        <v>10140726570</v>
      </c>
      <c r="D60" s="34" t="s">
        <v>232</v>
      </c>
      <c r="E60" s="70" t="s">
        <v>233</v>
      </c>
      <c r="F60" s="159" t="s">
        <v>39</v>
      </c>
      <c r="G60" s="71" t="s">
        <v>96</v>
      </c>
      <c r="H60" s="173">
        <v>8.2256944444444438E-2</v>
      </c>
      <c r="I60" s="173">
        <f t="shared" si="2"/>
        <v>4.2129629629629461E-3</v>
      </c>
      <c r="J60" s="47">
        <f t="shared" si="3"/>
        <v>36.471084845926555</v>
      </c>
      <c r="K60" s="28"/>
      <c r="L60" s="94"/>
    </row>
    <row r="61" spans="1:12" s="4" customFormat="1" ht="18" x14ac:dyDescent="0.25">
      <c r="A61" s="95">
        <v>39</v>
      </c>
      <c r="B61" s="28">
        <v>128</v>
      </c>
      <c r="C61" s="33">
        <v>10114921540</v>
      </c>
      <c r="D61" s="34" t="s">
        <v>259</v>
      </c>
      <c r="E61" s="70" t="s">
        <v>260</v>
      </c>
      <c r="F61" s="159" t="s">
        <v>39</v>
      </c>
      <c r="G61" s="71" t="s">
        <v>376</v>
      </c>
      <c r="H61" s="173">
        <v>8.2280092592592599E-2</v>
      </c>
      <c r="I61" s="173">
        <f t="shared" si="2"/>
        <v>4.2361111111111072E-3</v>
      </c>
      <c r="J61" s="47">
        <f t="shared" si="3"/>
        <v>36.460824307216207</v>
      </c>
      <c r="K61" s="28"/>
      <c r="L61" s="94"/>
    </row>
    <row r="62" spans="1:12" s="4" customFormat="1" ht="18" x14ac:dyDescent="0.25">
      <c r="A62" s="95">
        <v>40</v>
      </c>
      <c r="B62" s="28">
        <v>49</v>
      </c>
      <c r="C62" s="33">
        <v>10107167907</v>
      </c>
      <c r="D62" s="34" t="s">
        <v>188</v>
      </c>
      <c r="E62" s="70" t="s">
        <v>138</v>
      </c>
      <c r="F62" s="159" t="s">
        <v>30</v>
      </c>
      <c r="G62" s="71" t="s">
        <v>189</v>
      </c>
      <c r="H62" s="173">
        <v>8.2719907407407409E-2</v>
      </c>
      <c r="I62" s="173">
        <f t="shared" si="2"/>
        <v>4.6759259259259167E-3</v>
      </c>
      <c r="J62" s="47">
        <f t="shared" si="3"/>
        <v>36.266965160207079</v>
      </c>
      <c r="K62" s="28"/>
      <c r="L62" s="94"/>
    </row>
    <row r="63" spans="1:12" s="4" customFormat="1" ht="18" x14ac:dyDescent="0.25">
      <c r="A63" s="95">
        <v>41</v>
      </c>
      <c r="B63" s="28">
        <v>12</v>
      </c>
      <c r="C63" s="33">
        <v>10113557476</v>
      </c>
      <c r="D63" s="34" t="s">
        <v>267</v>
      </c>
      <c r="E63" s="70" t="s">
        <v>268</v>
      </c>
      <c r="F63" s="159" t="s">
        <v>30</v>
      </c>
      <c r="G63" s="71" t="s">
        <v>106</v>
      </c>
      <c r="H63" s="173">
        <v>8.50462962962963E-2</v>
      </c>
      <c r="I63" s="173">
        <f t="shared" si="2"/>
        <v>7.0023148148148084E-3</v>
      </c>
      <c r="J63" s="47">
        <f t="shared" si="3"/>
        <v>35.274904735982574</v>
      </c>
      <c r="K63" s="28"/>
      <c r="L63" s="94"/>
    </row>
    <row r="64" spans="1:12" s="4" customFormat="1" ht="18" x14ac:dyDescent="0.25">
      <c r="A64" s="95">
        <v>42</v>
      </c>
      <c r="B64" s="28">
        <v>13</v>
      </c>
      <c r="C64" s="33">
        <v>10104124430</v>
      </c>
      <c r="D64" s="34" t="s">
        <v>241</v>
      </c>
      <c r="E64" s="70" t="s">
        <v>179</v>
      </c>
      <c r="F64" s="159" t="s">
        <v>30</v>
      </c>
      <c r="G64" s="71" t="s">
        <v>106</v>
      </c>
      <c r="H64" s="173">
        <v>8.50462962962963E-2</v>
      </c>
      <c r="I64" s="173">
        <f t="shared" si="2"/>
        <v>7.0023148148148084E-3</v>
      </c>
      <c r="J64" s="47">
        <f t="shared" si="3"/>
        <v>35.274904735982574</v>
      </c>
      <c r="K64" s="28"/>
      <c r="L64" s="94"/>
    </row>
    <row r="65" spans="1:12" s="4" customFormat="1" ht="18" x14ac:dyDescent="0.25">
      <c r="A65" s="95">
        <v>43</v>
      </c>
      <c r="B65" s="28">
        <v>123</v>
      </c>
      <c r="C65" s="33">
        <v>10128927734</v>
      </c>
      <c r="D65" s="34" t="s">
        <v>60</v>
      </c>
      <c r="E65" s="70" t="s">
        <v>254</v>
      </c>
      <c r="F65" s="159" t="s">
        <v>30</v>
      </c>
      <c r="G65" s="71" t="s">
        <v>213</v>
      </c>
      <c r="H65" s="173">
        <v>8.5439814814814816E-2</v>
      </c>
      <c r="I65" s="173">
        <f t="shared" si="2"/>
        <v>7.3958333333333237E-3</v>
      </c>
      <c r="J65" s="47">
        <f t="shared" si="3"/>
        <v>35.112435654294231</v>
      </c>
      <c r="K65" s="28"/>
      <c r="L65" s="94"/>
    </row>
    <row r="66" spans="1:12" s="4" customFormat="1" ht="18" x14ac:dyDescent="0.25">
      <c r="A66" s="95">
        <v>44</v>
      </c>
      <c r="B66" s="28">
        <v>134</v>
      </c>
      <c r="C66" s="33">
        <v>10143786215</v>
      </c>
      <c r="D66" s="34" t="s">
        <v>246</v>
      </c>
      <c r="E66" s="70" t="s">
        <v>247</v>
      </c>
      <c r="F66" s="159" t="s">
        <v>39</v>
      </c>
      <c r="G66" s="71" t="s">
        <v>248</v>
      </c>
      <c r="H66" s="173">
        <v>8.5439814814814816E-2</v>
      </c>
      <c r="I66" s="173">
        <f t="shared" si="2"/>
        <v>7.3958333333333237E-3</v>
      </c>
      <c r="J66" s="47">
        <f t="shared" si="3"/>
        <v>35.112435654294231</v>
      </c>
      <c r="K66" s="28"/>
      <c r="L66" s="94"/>
    </row>
    <row r="67" spans="1:12" s="4" customFormat="1" ht="18" x14ac:dyDescent="0.25">
      <c r="A67" s="95">
        <v>45</v>
      </c>
      <c r="B67" s="28">
        <v>126</v>
      </c>
      <c r="C67" s="33">
        <v>10128533872</v>
      </c>
      <c r="D67" s="34" t="s">
        <v>361</v>
      </c>
      <c r="E67" s="70" t="s">
        <v>238</v>
      </c>
      <c r="F67" s="159" t="s">
        <v>39</v>
      </c>
      <c r="G67" s="71" t="s">
        <v>207</v>
      </c>
      <c r="H67" s="173">
        <v>8.564814814814814E-2</v>
      </c>
      <c r="I67" s="173">
        <f t="shared" si="2"/>
        <v>7.604166666666648E-3</v>
      </c>
      <c r="J67" s="47">
        <f t="shared" si="3"/>
        <v>35.027027027027032</v>
      </c>
      <c r="K67" s="28"/>
      <c r="L67" s="94"/>
    </row>
    <row r="68" spans="1:12" s="4" customFormat="1" ht="18" x14ac:dyDescent="0.25">
      <c r="A68" s="95">
        <v>46</v>
      </c>
      <c r="B68" s="28">
        <v>35</v>
      </c>
      <c r="C68" s="33">
        <v>10143841886</v>
      </c>
      <c r="D68" s="34" t="s">
        <v>64</v>
      </c>
      <c r="E68" s="70" t="s">
        <v>275</v>
      </c>
      <c r="F68" s="159" t="s">
        <v>39</v>
      </c>
      <c r="G68" s="71" t="s">
        <v>93</v>
      </c>
      <c r="H68" s="173">
        <v>8.5798611111111103E-2</v>
      </c>
      <c r="I68" s="173">
        <f t="shared" si="2"/>
        <v>7.7546296296296113E-3</v>
      </c>
      <c r="J68" s="47">
        <f t="shared" si="3"/>
        <v>34.965600971266696</v>
      </c>
      <c r="K68" s="28"/>
      <c r="L68" s="94"/>
    </row>
    <row r="69" spans="1:12" s="4" customFormat="1" ht="18" x14ac:dyDescent="0.25">
      <c r="A69" s="95">
        <v>47</v>
      </c>
      <c r="B69" s="28">
        <v>125</v>
      </c>
      <c r="C69" s="33">
        <v>10126951964</v>
      </c>
      <c r="D69" s="34" t="s">
        <v>214</v>
      </c>
      <c r="E69" s="70" t="s">
        <v>215</v>
      </c>
      <c r="F69" s="159" t="s">
        <v>30</v>
      </c>
      <c r="G69" s="71" t="s">
        <v>207</v>
      </c>
      <c r="H69" s="173">
        <v>8.5798611111111103E-2</v>
      </c>
      <c r="I69" s="173">
        <f t="shared" si="2"/>
        <v>7.7546296296296113E-3</v>
      </c>
      <c r="J69" s="47">
        <f t="shared" si="3"/>
        <v>34.965600971266696</v>
      </c>
      <c r="K69" s="28"/>
      <c r="L69" s="94"/>
    </row>
    <row r="70" spans="1:12" s="4" customFormat="1" ht="18" x14ac:dyDescent="0.25">
      <c r="A70" s="95">
        <v>48</v>
      </c>
      <c r="B70" s="28">
        <v>25</v>
      </c>
      <c r="C70" s="33">
        <v>10127039769</v>
      </c>
      <c r="D70" s="34" t="s">
        <v>234</v>
      </c>
      <c r="E70" s="70" t="s">
        <v>235</v>
      </c>
      <c r="F70" s="159" t="s">
        <v>30</v>
      </c>
      <c r="G70" s="71" t="s">
        <v>90</v>
      </c>
      <c r="H70" s="173">
        <v>8.7187499999999987E-2</v>
      </c>
      <c r="I70" s="173">
        <f t="shared" si="2"/>
        <v>9.1435185185184953E-3</v>
      </c>
      <c r="J70" s="47">
        <f t="shared" si="3"/>
        <v>34.408602150537639</v>
      </c>
      <c r="K70" s="28"/>
      <c r="L70" s="94"/>
    </row>
    <row r="71" spans="1:12" s="4" customFormat="1" ht="18" x14ac:dyDescent="0.25">
      <c r="A71" s="95">
        <v>49</v>
      </c>
      <c r="B71" s="28">
        <v>20</v>
      </c>
      <c r="C71" s="33">
        <v>10127977473</v>
      </c>
      <c r="D71" s="34" t="s">
        <v>269</v>
      </c>
      <c r="E71" s="70" t="s">
        <v>270</v>
      </c>
      <c r="F71" s="159" t="s">
        <v>39</v>
      </c>
      <c r="G71" s="71" t="s">
        <v>118</v>
      </c>
      <c r="H71" s="173">
        <v>8.7233796296296295E-2</v>
      </c>
      <c r="I71" s="173">
        <f t="shared" si="2"/>
        <v>9.1898148148148034E-3</v>
      </c>
      <c r="J71" s="47">
        <f t="shared" si="3"/>
        <v>34.39034098447658</v>
      </c>
      <c r="K71" s="28"/>
      <c r="L71" s="94"/>
    </row>
    <row r="72" spans="1:12" s="4" customFormat="1" ht="18" x14ac:dyDescent="0.25">
      <c r="A72" s="95">
        <v>50</v>
      </c>
      <c r="B72" s="28">
        <v>50</v>
      </c>
      <c r="C72" s="33">
        <v>10106075544</v>
      </c>
      <c r="D72" s="34" t="s">
        <v>261</v>
      </c>
      <c r="E72" s="70" t="s">
        <v>262</v>
      </c>
      <c r="F72" s="159" t="s">
        <v>30</v>
      </c>
      <c r="G72" s="71" t="s">
        <v>189</v>
      </c>
      <c r="H72" s="173">
        <v>8.7233796296296295E-2</v>
      </c>
      <c r="I72" s="173">
        <f t="shared" si="2"/>
        <v>9.1898148148148034E-3</v>
      </c>
      <c r="J72" s="47">
        <f t="shared" si="3"/>
        <v>34.39034098447658</v>
      </c>
      <c r="K72" s="28"/>
      <c r="L72" s="94"/>
    </row>
    <row r="73" spans="1:12" s="4" customFormat="1" ht="18" x14ac:dyDescent="0.25">
      <c r="A73" s="95">
        <v>51</v>
      </c>
      <c r="B73" s="28">
        <v>119</v>
      </c>
      <c r="C73" s="33">
        <v>10131545936</v>
      </c>
      <c r="D73" s="34" t="s">
        <v>375</v>
      </c>
      <c r="E73" s="70" t="s">
        <v>244</v>
      </c>
      <c r="F73" s="159" t="s">
        <v>30</v>
      </c>
      <c r="G73" s="71" t="s">
        <v>213</v>
      </c>
      <c r="H73" s="173">
        <v>8.7233796296296295E-2</v>
      </c>
      <c r="I73" s="173">
        <f t="shared" si="2"/>
        <v>9.1898148148148034E-3</v>
      </c>
      <c r="J73" s="47">
        <f t="shared" si="3"/>
        <v>34.39034098447658</v>
      </c>
      <c r="K73" s="28"/>
      <c r="L73" s="94"/>
    </row>
    <row r="74" spans="1:12" s="4" customFormat="1" ht="18" x14ac:dyDescent="0.25">
      <c r="A74" s="95">
        <v>52</v>
      </c>
      <c r="B74" s="28">
        <v>16</v>
      </c>
      <c r="C74" s="33">
        <v>10116807784</v>
      </c>
      <c r="D74" s="34" t="s">
        <v>284</v>
      </c>
      <c r="E74" s="70" t="s">
        <v>285</v>
      </c>
      <c r="F74" s="159" t="s">
        <v>39</v>
      </c>
      <c r="G74" s="71" t="s">
        <v>106</v>
      </c>
      <c r="H74" s="173">
        <v>8.7233796296296295E-2</v>
      </c>
      <c r="I74" s="173">
        <f t="shared" si="2"/>
        <v>9.1898148148148034E-3</v>
      </c>
      <c r="J74" s="47">
        <f t="shared" si="3"/>
        <v>34.39034098447658</v>
      </c>
      <c r="K74" s="28"/>
      <c r="L74" s="94"/>
    </row>
    <row r="75" spans="1:12" s="4" customFormat="1" ht="18" x14ac:dyDescent="0.25">
      <c r="A75" s="95">
        <v>53</v>
      </c>
      <c r="B75" s="28">
        <v>42</v>
      </c>
      <c r="C75" s="33">
        <v>10129325737</v>
      </c>
      <c r="D75" s="34" t="s">
        <v>57</v>
      </c>
      <c r="E75" s="70" t="s">
        <v>115</v>
      </c>
      <c r="F75" s="159" t="s">
        <v>30</v>
      </c>
      <c r="G75" s="71" t="s">
        <v>211</v>
      </c>
      <c r="H75" s="173">
        <v>9.0011574074074077E-2</v>
      </c>
      <c r="I75" s="173">
        <f t="shared" si="2"/>
        <v>1.1967592592592585E-2</v>
      </c>
      <c r="J75" s="47">
        <f t="shared" si="3"/>
        <v>33.329047190433329</v>
      </c>
      <c r="K75" s="28"/>
      <c r="L75" s="94"/>
    </row>
    <row r="76" spans="1:12" s="4" customFormat="1" ht="18" x14ac:dyDescent="0.25">
      <c r="A76" s="95">
        <v>54</v>
      </c>
      <c r="B76" s="28">
        <v>48</v>
      </c>
      <c r="C76" s="33">
        <v>10106075645</v>
      </c>
      <c r="D76" s="34" t="s">
        <v>251</v>
      </c>
      <c r="E76" s="70" t="s">
        <v>252</v>
      </c>
      <c r="F76" s="159" t="s">
        <v>30</v>
      </c>
      <c r="G76" s="71" t="s">
        <v>189</v>
      </c>
      <c r="H76" s="173">
        <v>9.0011574074074077E-2</v>
      </c>
      <c r="I76" s="173">
        <f t="shared" si="2"/>
        <v>1.1967592592592585E-2</v>
      </c>
      <c r="J76" s="47">
        <f t="shared" si="3"/>
        <v>33.329047190433329</v>
      </c>
      <c r="K76" s="28"/>
      <c r="L76" s="94"/>
    </row>
    <row r="77" spans="1:12" s="4" customFormat="1" ht="18" x14ac:dyDescent="0.25">
      <c r="A77" s="95">
        <v>55</v>
      </c>
      <c r="B77" s="28">
        <v>83</v>
      </c>
      <c r="C77" s="33">
        <v>10128523963</v>
      </c>
      <c r="D77" s="34" t="s">
        <v>56</v>
      </c>
      <c r="E77" s="70" t="s">
        <v>206</v>
      </c>
      <c r="F77" s="159" t="s">
        <v>39</v>
      </c>
      <c r="G77" s="71" t="s">
        <v>129</v>
      </c>
      <c r="H77" s="173">
        <v>9.0104166666666666E-2</v>
      </c>
      <c r="I77" s="173">
        <f t="shared" si="2"/>
        <v>1.2060185185185174E-2</v>
      </c>
      <c r="J77" s="47">
        <f t="shared" si="3"/>
        <v>33.294797687861269</v>
      </c>
      <c r="K77" s="28"/>
      <c r="L77" s="94"/>
    </row>
    <row r="78" spans="1:12" s="4" customFormat="1" ht="18" x14ac:dyDescent="0.25">
      <c r="A78" s="95">
        <v>56</v>
      </c>
      <c r="B78" s="28">
        <v>151</v>
      </c>
      <c r="C78" s="33">
        <v>10120791959</v>
      </c>
      <c r="D78" s="34" t="s">
        <v>306</v>
      </c>
      <c r="E78" s="70" t="s">
        <v>307</v>
      </c>
      <c r="F78" s="159" t="s">
        <v>39</v>
      </c>
      <c r="G78" s="71" t="s">
        <v>134</v>
      </c>
      <c r="H78" s="173">
        <v>9.0300925925925923E-2</v>
      </c>
      <c r="I78" s="173">
        <f t="shared" si="2"/>
        <v>1.2256944444444431E-2</v>
      </c>
      <c r="J78" s="47">
        <f t="shared" si="3"/>
        <v>33.222250704947449</v>
      </c>
      <c r="K78" s="28"/>
      <c r="L78" s="94"/>
    </row>
    <row r="79" spans="1:12" s="4" customFormat="1" ht="18" x14ac:dyDescent="0.25">
      <c r="A79" s="95">
        <v>57</v>
      </c>
      <c r="B79" s="28">
        <v>142</v>
      </c>
      <c r="C79" s="33">
        <v>10139215996</v>
      </c>
      <c r="D79" s="34" t="s">
        <v>71</v>
      </c>
      <c r="E79" s="70" t="s">
        <v>155</v>
      </c>
      <c r="F79" s="159" t="s">
        <v>39</v>
      </c>
      <c r="G79" s="71" t="s">
        <v>312</v>
      </c>
      <c r="H79" s="173">
        <v>9.0486111111111114E-2</v>
      </c>
      <c r="I79" s="173">
        <f t="shared" si="2"/>
        <v>1.2442129629629622E-2</v>
      </c>
      <c r="J79" s="47">
        <f t="shared" si="3"/>
        <v>33.154259401381424</v>
      </c>
      <c r="K79" s="28"/>
      <c r="L79" s="94"/>
    </row>
    <row r="80" spans="1:12" s="4" customFormat="1" ht="18" x14ac:dyDescent="0.25">
      <c r="A80" s="95">
        <v>58</v>
      </c>
      <c r="B80" s="28">
        <v>1</v>
      </c>
      <c r="C80" s="33">
        <v>10116167281</v>
      </c>
      <c r="D80" s="34" t="s">
        <v>54</v>
      </c>
      <c r="E80" s="70" t="s">
        <v>228</v>
      </c>
      <c r="F80" s="159" t="s">
        <v>30</v>
      </c>
      <c r="G80" s="71" t="s">
        <v>75</v>
      </c>
      <c r="H80" s="173">
        <v>9.0914351851851857E-2</v>
      </c>
      <c r="I80" s="173">
        <f t="shared" si="2"/>
        <v>1.2870370370370365E-2</v>
      </c>
      <c r="J80" s="47">
        <f t="shared" si="3"/>
        <v>32.998090388287714</v>
      </c>
      <c r="K80" s="28"/>
      <c r="L80" s="94"/>
    </row>
    <row r="81" spans="1:12" s="4" customFormat="1" ht="18" x14ac:dyDescent="0.25">
      <c r="A81" s="95">
        <v>59</v>
      </c>
      <c r="B81" s="28">
        <v>10</v>
      </c>
      <c r="C81" s="33">
        <v>10116657032</v>
      </c>
      <c r="D81" s="34" t="s">
        <v>362</v>
      </c>
      <c r="E81" s="70" t="s">
        <v>363</v>
      </c>
      <c r="F81" s="159" t="s">
        <v>30</v>
      </c>
      <c r="G81" s="71" t="s">
        <v>75</v>
      </c>
      <c r="H81" s="173">
        <v>9.0914351851851857E-2</v>
      </c>
      <c r="I81" s="173">
        <f t="shared" si="2"/>
        <v>1.2870370370370365E-2</v>
      </c>
      <c r="J81" s="47">
        <f t="shared" si="3"/>
        <v>32.998090388287714</v>
      </c>
      <c r="K81" s="28"/>
      <c r="L81" s="94"/>
    </row>
    <row r="82" spans="1:12" s="4" customFormat="1" ht="18" x14ac:dyDescent="0.25">
      <c r="A82" s="95">
        <v>60</v>
      </c>
      <c r="B82" s="28">
        <v>41</v>
      </c>
      <c r="C82" s="33">
        <v>10129326040</v>
      </c>
      <c r="D82" s="34" t="s">
        <v>61</v>
      </c>
      <c r="E82" s="70" t="s">
        <v>279</v>
      </c>
      <c r="F82" s="159" t="s">
        <v>30</v>
      </c>
      <c r="G82" s="71" t="s">
        <v>211</v>
      </c>
      <c r="H82" s="173">
        <v>9.2893518518518514E-2</v>
      </c>
      <c r="I82" s="173">
        <f t="shared" si="2"/>
        <v>1.4849537037037022E-2</v>
      </c>
      <c r="J82" s="47">
        <f t="shared" si="3"/>
        <v>32.295041116371792</v>
      </c>
      <c r="K82" s="28"/>
      <c r="L82" s="94"/>
    </row>
    <row r="83" spans="1:12" s="4" customFormat="1" ht="18" x14ac:dyDescent="0.25">
      <c r="A83" s="95">
        <v>61</v>
      </c>
      <c r="B83" s="28">
        <v>84</v>
      </c>
      <c r="C83" s="33">
        <v>10142605744</v>
      </c>
      <c r="D83" s="34" t="s">
        <v>68</v>
      </c>
      <c r="E83" s="70">
        <v>39771</v>
      </c>
      <c r="F83" s="159" t="s">
        <v>41</v>
      </c>
      <c r="G83" s="71" t="s">
        <v>129</v>
      </c>
      <c r="H83" s="173">
        <v>9.2893518518518514E-2</v>
      </c>
      <c r="I83" s="173">
        <f t="shared" si="2"/>
        <v>1.4849537037037022E-2</v>
      </c>
      <c r="J83" s="47">
        <f t="shared" si="3"/>
        <v>32.295041116371792</v>
      </c>
      <c r="K83" s="28"/>
      <c r="L83" s="94"/>
    </row>
    <row r="84" spans="1:12" s="4" customFormat="1" ht="18" x14ac:dyDescent="0.25">
      <c r="A84" s="95">
        <v>62</v>
      </c>
      <c r="B84" s="28">
        <v>111</v>
      </c>
      <c r="C84" s="33">
        <v>10104992780</v>
      </c>
      <c r="D84" s="34" t="s">
        <v>315</v>
      </c>
      <c r="E84" s="70">
        <v>40004</v>
      </c>
      <c r="F84" s="159" t="s">
        <v>39</v>
      </c>
      <c r="G84" s="71" t="s">
        <v>240</v>
      </c>
      <c r="H84" s="173">
        <v>9.2893518518518514E-2</v>
      </c>
      <c r="I84" s="173">
        <f t="shared" si="2"/>
        <v>1.4849537037037022E-2</v>
      </c>
      <c r="J84" s="47">
        <f t="shared" si="3"/>
        <v>32.295041116371792</v>
      </c>
      <c r="K84" s="28"/>
      <c r="L84" s="94"/>
    </row>
    <row r="85" spans="1:12" s="4" customFormat="1" ht="18" x14ac:dyDescent="0.25">
      <c r="A85" s="95">
        <v>63</v>
      </c>
      <c r="B85" s="28">
        <v>63</v>
      </c>
      <c r="C85" s="33">
        <v>10128042105</v>
      </c>
      <c r="D85" s="34" t="s">
        <v>255</v>
      </c>
      <c r="E85" s="70" t="s">
        <v>256</v>
      </c>
      <c r="F85" s="159" t="s">
        <v>39</v>
      </c>
      <c r="G85" s="71" t="s">
        <v>99</v>
      </c>
      <c r="H85" s="173">
        <v>9.2951388888888889E-2</v>
      </c>
      <c r="I85" s="173">
        <f t="shared" si="2"/>
        <v>1.4907407407407397E-2</v>
      </c>
      <c r="J85" s="47">
        <f t="shared" si="3"/>
        <v>32.274934628315279</v>
      </c>
      <c r="K85" s="28"/>
      <c r="L85" s="94"/>
    </row>
    <row r="86" spans="1:12" s="4" customFormat="1" ht="18" x14ac:dyDescent="0.25">
      <c r="A86" s="95">
        <v>64</v>
      </c>
      <c r="B86" s="28">
        <v>93</v>
      </c>
      <c r="C86" s="33">
        <v>10142217744</v>
      </c>
      <c r="D86" s="34" t="s">
        <v>277</v>
      </c>
      <c r="E86" s="70" t="s">
        <v>278</v>
      </c>
      <c r="F86" s="159" t="s">
        <v>39</v>
      </c>
      <c r="G86" s="71" t="s">
        <v>96</v>
      </c>
      <c r="H86" s="173">
        <v>9.2951388888888889E-2</v>
      </c>
      <c r="I86" s="173">
        <f t="shared" si="2"/>
        <v>1.4907407407407397E-2</v>
      </c>
      <c r="J86" s="47">
        <f t="shared" si="3"/>
        <v>32.274934628315279</v>
      </c>
      <c r="K86" s="28"/>
      <c r="L86" s="94"/>
    </row>
    <row r="87" spans="1:12" s="4" customFormat="1" ht="18" x14ac:dyDescent="0.25">
      <c r="A87" s="95" t="s">
        <v>78</v>
      </c>
      <c r="B87" s="28">
        <v>34</v>
      </c>
      <c r="C87" s="33">
        <v>10144140364</v>
      </c>
      <c r="D87" s="34" t="s">
        <v>70</v>
      </c>
      <c r="E87" s="70" t="s">
        <v>325</v>
      </c>
      <c r="F87" s="159" t="s">
        <v>39</v>
      </c>
      <c r="G87" s="71" t="s">
        <v>93</v>
      </c>
      <c r="H87" s="172"/>
      <c r="I87" s="172"/>
      <c r="J87" s="47"/>
      <c r="K87" s="28"/>
      <c r="L87" s="94"/>
    </row>
    <row r="88" spans="1:12" s="4" customFormat="1" ht="18" x14ac:dyDescent="0.25">
      <c r="A88" s="95" t="s">
        <v>78</v>
      </c>
      <c r="B88" s="28">
        <v>27</v>
      </c>
      <c r="C88" s="33">
        <v>10138219021</v>
      </c>
      <c r="D88" s="34" t="s">
        <v>310</v>
      </c>
      <c r="E88" s="70" t="s">
        <v>311</v>
      </c>
      <c r="F88" s="159" t="s">
        <v>39</v>
      </c>
      <c r="G88" s="71" t="s">
        <v>90</v>
      </c>
      <c r="H88" s="172"/>
      <c r="I88" s="172"/>
      <c r="J88" s="47"/>
      <c r="K88" s="28"/>
      <c r="L88" s="94"/>
    </row>
    <row r="89" spans="1:12" s="4" customFormat="1" ht="18" x14ac:dyDescent="0.25">
      <c r="A89" s="95" t="s">
        <v>78</v>
      </c>
      <c r="B89" s="28">
        <v>26</v>
      </c>
      <c r="C89" s="33">
        <v>10126142925</v>
      </c>
      <c r="D89" s="34" t="s">
        <v>273</v>
      </c>
      <c r="E89" s="70" t="s">
        <v>274</v>
      </c>
      <c r="F89" s="159" t="s">
        <v>245</v>
      </c>
      <c r="G89" s="71" t="s">
        <v>90</v>
      </c>
      <c r="H89" s="172"/>
      <c r="I89" s="172"/>
      <c r="J89" s="47"/>
      <c r="K89" s="28"/>
      <c r="L89" s="94"/>
    </row>
    <row r="90" spans="1:12" s="4" customFormat="1" ht="18" x14ac:dyDescent="0.25">
      <c r="A90" s="95" t="s">
        <v>78</v>
      </c>
      <c r="B90" s="28">
        <v>122</v>
      </c>
      <c r="C90" s="33">
        <v>10130809433</v>
      </c>
      <c r="D90" s="34" t="s">
        <v>62</v>
      </c>
      <c r="E90" s="70" t="s">
        <v>242</v>
      </c>
      <c r="F90" s="159" t="s">
        <v>245</v>
      </c>
      <c r="G90" s="71" t="s">
        <v>213</v>
      </c>
      <c r="H90" s="172"/>
      <c r="I90" s="172"/>
      <c r="J90" s="47"/>
      <c r="K90" s="28"/>
      <c r="L90" s="94"/>
    </row>
    <row r="91" spans="1:12" s="4" customFormat="1" ht="18" x14ac:dyDescent="0.25">
      <c r="A91" s="95" t="s">
        <v>78</v>
      </c>
      <c r="B91" s="28">
        <v>112</v>
      </c>
      <c r="C91" s="33">
        <v>10142893512</v>
      </c>
      <c r="D91" s="34" t="s">
        <v>304</v>
      </c>
      <c r="E91" s="70" t="s">
        <v>305</v>
      </c>
      <c r="F91" s="159" t="s">
        <v>39</v>
      </c>
      <c r="G91" s="71" t="s">
        <v>240</v>
      </c>
      <c r="H91" s="172"/>
      <c r="I91" s="172"/>
      <c r="J91" s="47"/>
      <c r="K91" s="28"/>
      <c r="L91" s="94"/>
    </row>
    <row r="92" spans="1:12" s="4" customFormat="1" ht="18" x14ac:dyDescent="0.25">
      <c r="A92" s="95" t="s">
        <v>78</v>
      </c>
      <c r="B92" s="28">
        <v>15</v>
      </c>
      <c r="C92" s="33">
        <v>10129584405</v>
      </c>
      <c r="D92" s="34" t="s">
        <v>320</v>
      </c>
      <c r="E92" s="70" t="s">
        <v>321</v>
      </c>
      <c r="F92" s="159" t="s">
        <v>41</v>
      </c>
      <c r="G92" s="71" t="s">
        <v>106</v>
      </c>
      <c r="H92" s="172"/>
      <c r="I92" s="172"/>
      <c r="J92" s="47"/>
      <c r="K92" s="28"/>
      <c r="L92" s="94"/>
    </row>
    <row r="93" spans="1:12" s="4" customFormat="1" ht="18" x14ac:dyDescent="0.25">
      <c r="A93" s="95" t="s">
        <v>78</v>
      </c>
      <c r="B93" s="28">
        <v>141</v>
      </c>
      <c r="C93" s="33">
        <v>10128264494</v>
      </c>
      <c r="D93" s="34" t="s">
        <v>65</v>
      </c>
      <c r="E93" s="70" t="s">
        <v>317</v>
      </c>
      <c r="F93" s="159" t="s">
        <v>39</v>
      </c>
      <c r="G93" s="71" t="s">
        <v>312</v>
      </c>
      <c r="H93" s="172"/>
      <c r="I93" s="172"/>
      <c r="J93" s="47"/>
      <c r="K93" s="28"/>
      <c r="L93" s="94"/>
    </row>
    <row r="94" spans="1:12" s="4" customFormat="1" ht="18" x14ac:dyDescent="0.25">
      <c r="A94" s="95" t="s">
        <v>78</v>
      </c>
      <c r="B94" s="28">
        <v>40</v>
      </c>
      <c r="C94" s="33">
        <v>10127428375</v>
      </c>
      <c r="D94" s="34" t="s">
        <v>59</v>
      </c>
      <c r="E94" s="70" t="s">
        <v>286</v>
      </c>
      <c r="F94" s="159" t="s">
        <v>39</v>
      </c>
      <c r="G94" s="71" t="s">
        <v>211</v>
      </c>
      <c r="H94" s="172"/>
      <c r="I94" s="172"/>
      <c r="J94" s="47"/>
      <c r="K94" s="28"/>
      <c r="L94" s="94"/>
    </row>
    <row r="95" spans="1:12" s="4" customFormat="1" ht="18" x14ac:dyDescent="0.25">
      <c r="A95" s="95" t="s">
        <v>78</v>
      </c>
      <c r="B95" s="28">
        <v>130</v>
      </c>
      <c r="C95" s="33"/>
      <c r="D95" s="34" t="s">
        <v>288</v>
      </c>
      <c r="E95" s="70" t="s">
        <v>289</v>
      </c>
      <c r="F95" s="159" t="s">
        <v>41</v>
      </c>
      <c r="G95" s="71" t="s">
        <v>88</v>
      </c>
      <c r="H95" s="172"/>
      <c r="I95" s="172"/>
      <c r="J95" s="47"/>
      <c r="K95" s="28"/>
      <c r="L95" s="94"/>
    </row>
    <row r="96" spans="1:12" s="4" customFormat="1" ht="18" x14ac:dyDescent="0.25">
      <c r="A96" s="95" t="s">
        <v>78</v>
      </c>
      <c r="B96" s="28">
        <v>138</v>
      </c>
      <c r="C96" s="33">
        <v>10091864640</v>
      </c>
      <c r="D96" s="34" t="s">
        <v>69</v>
      </c>
      <c r="E96" s="70">
        <v>39367</v>
      </c>
      <c r="F96" s="159" t="s">
        <v>39</v>
      </c>
      <c r="G96" s="71" t="s">
        <v>143</v>
      </c>
      <c r="H96" s="172"/>
      <c r="I96" s="172"/>
      <c r="J96" s="47"/>
      <c r="K96" s="28"/>
      <c r="L96" s="94"/>
    </row>
    <row r="97" spans="1:12" s="4" customFormat="1" ht="18" x14ac:dyDescent="0.25">
      <c r="A97" s="95" t="s">
        <v>78</v>
      </c>
      <c r="B97" s="28">
        <v>139</v>
      </c>
      <c r="C97" s="33">
        <v>10113223030</v>
      </c>
      <c r="D97" s="34" t="s">
        <v>340</v>
      </c>
      <c r="E97" s="70" t="s">
        <v>341</v>
      </c>
      <c r="F97" s="159" t="s">
        <v>41</v>
      </c>
      <c r="G97" s="71" t="s">
        <v>143</v>
      </c>
      <c r="H97" s="172"/>
      <c r="I97" s="172"/>
      <c r="J97" s="47"/>
      <c r="K97" s="28"/>
      <c r="L97" s="94"/>
    </row>
    <row r="98" spans="1:12" s="4" customFormat="1" ht="18" x14ac:dyDescent="0.25">
      <c r="A98" s="95" t="s">
        <v>78</v>
      </c>
      <c r="B98" s="28">
        <v>117</v>
      </c>
      <c r="C98" s="33">
        <v>10105423321</v>
      </c>
      <c r="D98" s="34" t="s">
        <v>313</v>
      </c>
      <c r="E98" s="70" t="s">
        <v>314</v>
      </c>
      <c r="F98" s="159" t="s">
        <v>39</v>
      </c>
      <c r="G98" s="71" t="s">
        <v>202</v>
      </c>
      <c r="H98" s="172"/>
      <c r="I98" s="172"/>
      <c r="J98" s="47"/>
      <c r="K98" s="28"/>
      <c r="L98" s="94"/>
    </row>
    <row r="99" spans="1:12" s="4" customFormat="1" ht="18" x14ac:dyDescent="0.25">
      <c r="A99" s="95" t="s">
        <v>78</v>
      </c>
      <c r="B99" s="28">
        <v>114</v>
      </c>
      <c r="C99" s="33">
        <v>10104119881</v>
      </c>
      <c r="D99" s="34" t="s">
        <v>294</v>
      </c>
      <c r="E99" s="70" t="s">
        <v>250</v>
      </c>
      <c r="F99" s="159" t="s">
        <v>41</v>
      </c>
      <c r="G99" s="71" t="s">
        <v>202</v>
      </c>
      <c r="H99" s="172"/>
      <c r="I99" s="172"/>
      <c r="J99" s="47"/>
      <c r="K99" s="28"/>
      <c r="L99" s="94"/>
    </row>
    <row r="100" spans="1:12" s="4" customFormat="1" ht="18" x14ac:dyDescent="0.25">
      <c r="A100" s="95" t="s">
        <v>78</v>
      </c>
      <c r="B100" s="28">
        <v>21</v>
      </c>
      <c r="C100" s="33">
        <v>10127891753</v>
      </c>
      <c r="D100" s="34" t="s">
        <v>257</v>
      </c>
      <c r="E100" s="70" t="s">
        <v>258</v>
      </c>
      <c r="F100" s="159" t="s">
        <v>39</v>
      </c>
      <c r="G100" s="71" t="s">
        <v>118</v>
      </c>
      <c r="H100" s="172"/>
      <c r="I100" s="172"/>
      <c r="J100" s="47"/>
      <c r="K100" s="28"/>
      <c r="L100" s="94"/>
    </row>
    <row r="101" spans="1:12" s="4" customFormat="1" ht="18" x14ac:dyDescent="0.25">
      <c r="A101" s="95" t="s">
        <v>78</v>
      </c>
      <c r="B101" s="28">
        <v>19</v>
      </c>
      <c r="C101" s="33">
        <v>10107577024</v>
      </c>
      <c r="D101" s="34" t="s">
        <v>249</v>
      </c>
      <c r="E101" s="70" t="s">
        <v>250</v>
      </c>
      <c r="F101" s="159" t="s">
        <v>245</v>
      </c>
      <c r="G101" s="71" t="s">
        <v>118</v>
      </c>
      <c r="H101" s="172"/>
      <c r="I101" s="172"/>
      <c r="J101" s="47"/>
      <c r="K101" s="28"/>
      <c r="L101" s="94"/>
    </row>
    <row r="102" spans="1:12" s="4" customFormat="1" ht="18" x14ac:dyDescent="0.25">
      <c r="A102" s="95" t="s">
        <v>78</v>
      </c>
      <c r="B102" s="28">
        <v>60</v>
      </c>
      <c r="C102" s="33">
        <v>10128072691</v>
      </c>
      <c r="D102" s="34" t="s">
        <v>280</v>
      </c>
      <c r="E102" s="70" t="s">
        <v>281</v>
      </c>
      <c r="F102" s="159" t="s">
        <v>39</v>
      </c>
      <c r="G102" s="71" t="s">
        <v>99</v>
      </c>
      <c r="H102" s="172"/>
      <c r="I102" s="172"/>
      <c r="J102" s="47"/>
      <c r="K102" s="28"/>
      <c r="L102" s="94"/>
    </row>
    <row r="103" spans="1:12" s="4" customFormat="1" ht="18" x14ac:dyDescent="0.25">
      <c r="A103" s="95" t="s">
        <v>78</v>
      </c>
      <c r="B103" s="28">
        <v>53</v>
      </c>
      <c r="C103" s="33">
        <v>10140590972</v>
      </c>
      <c r="D103" s="34" t="s">
        <v>297</v>
      </c>
      <c r="E103" s="70" t="s">
        <v>298</v>
      </c>
      <c r="F103" s="159" t="s">
        <v>39</v>
      </c>
      <c r="G103" s="71" t="s">
        <v>99</v>
      </c>
      <c r="H103" s="172"/>
      <c r="I103" s="172"/>
      <c r="J103" s="47"/>
      <c r="K103" s="28"/>
      <c r="L103" s="94"/>
    </row>
    <row r="104" spans="1:12" s="4" customFormat="1" ht="18" x14ac:dyDescent="0.25">
      <c r="A104" s="95" t="s">
        <v>78</v>
      </c>
      <c r="B104" s="28">
        <v>70</v>
      </c>
      <c r="C104" s="33">
        <v>10142840160</v>
      </c>
      <c r="D104" s="34" t="s">
        <v>67</v>
      </c>
      <c r="E104" s="70" t="s">
        <v>287</v>
      </c>
      <c r="F104" s="159" t="s">
        <v>39</v>
      </c>
      <c r="G104" s="71" t="s">
        <v>99</v>
      </c>
      <c r="H104" s="172"/>
      <c r="I104" s="172"/>
      <c r="J104" s="47"/>
      <c r="K104" s="28"/>
      <c r="L104" s="94"/>
    </row>
    <row r="105" spans="1:12" s="4" customFormat="1" ht="18" x14ac:dyDescent="0.25">
      <c r="A105" s="95" t="s">
        <v>78</v>
      </c>
      <c r="B105" s="28">
        <v>74</v>
      </c>
      <c r="C105" s="33">
        <v>10125505048</v>
      </c>
      <c r="D105" s="34" t="s">
        <v>199</v>
      </c>
      <c r="E105" s="70" t="s">
        <v>200</v>
      </c>
      <c r="F105" s="159" t="s">
        <v>245</v>
      </c>
      <c r="G105" s="71" t="s">
        <v>99</v>
      </c>
      <c r="H105" s="172"/>
      <c r="I105" s="172"/>
      <c r="J105" s="47"/>
      <c r="K105" s="28"/>
      <c r="L105" s="94"/>
    </row>
    <row r="106" spans="1:12" s="4" customFormat="1" ht="18" x14ac:dyDescent="0.25">
      <c r="A106" s="95" t="s">
        <v>78</v>
      </c>
      <c r="B106" s="28">
        <v>80</v>
      </c>
      <c r="C106" s="33">
        <v>10125967012</v>
      </c>
      <c r="D106" s="34" t="s">
        <v>170</v>
      </c>
      <c r="E106" s="70" t="s">
        <v>171</v>
      </c>
      <c r="F106" s="159" t="s">
        <v>245</v>
      </c>
      <c r="G106" s="71" t="s">
        <v>99</v>
      </c>
      <c r="H106" s="172"/>
      <c r="I106" s="172"/>
      <c r="J106" s="47"/>
      <c r="K106" s="28"/>
      <c r="L106" s="94"/>
    </row>
    <row r="107" spans="1:12" s="4" customFormat="1" ht="18" x14ac:dyDescent="0.25">
      <c r="A107" s="95" t="s">
        <v>78</v>
      </c>
      <c r="B107" s="28">
        <v>62</v>
      </c>
      <c r="C107" s="33">
        <v>10128097069</v>
      </c>
      <c r="D107" s="34" t="s">
        <v>326</v>
      </c>
      <c r="E107" s="70" t="s">
        <v>327</v>
      </c>
      <c r="F107" s="159" t="s">
        <v>39</v>
      </c>
      <c r="G107" s="71" t="s">
        <v>99</v>
      </c>
      <c r="H107" s="172"/>
      <c r="I107" s="172"/>
      <c r="J107" s="47"/>
      <c r="K107" s="28"/>
      <c r="L107" s="94"/>
    </row>
    <row r="108" spans="1:12" s="4" customFormat="1" ht="18" x14ac:dyDescent="0.25">
      <c r="A108" s="95" t="s">
        <v>78</v>
      </c>
      <c r="B108" s="28">
        <v>72</v>
      </c>
      <c r="C108" s="33">
        <v>10142840160</v>
      </c>
      <c r="D108" s="34" t="s">
        <v>346</v>
      </c>
      <c r="E108" s="70" t="s">
        <v>347</v>
      </c>
      <c r="F108" s="159" t="s">
        <v>39</v>
      </c>
      <c r="G108" s="71" t="s">
        <v>99</v>
      </c>
      <c r="H108" s="172"/>
      <c r="I108" s="172"/>
      <c r="J108" s="47"/>
      <c r="K108" s="28"/>
      <c r="L108" s="94"/>
    </row>
    <row r="109" spans="1:12" s="4" customFormat="1" ht="18" x14ac:dyDescent="0.25">
      <c r="A109" s="95" t="s">
        <v>78</v>
      </c>
      <c r="B109" s="28">
        <v>52</v>
      </c>
      <c r="C109" s="33">
        <v>10138543060</v>
      </c>
      <c r="D109" s="34" t="s">
        <v>299</v>
      </c>
      <c r="E109" s="70" t="s">
        <v>195</v>
      </c>
      <c r="F109" s="159" t="s">
        <v>39</v>
      </c>
      <c r="G109" s="71" t="s">
        <v>99</v>
      </c>
      <c r="H109" s="172"/>
      <c r="I109" s="172"/>
      <c r="J109" s="47"/>
      <c r="K109" s="28"/>
      <c r="L109" s="94"/>
    </row>
    <row r="110" spans="1:12" s="4" customFormat="1" ht="18" x14ac:dyDescent="0.25">
      <c r="A110" s="95" t="s">
        <v>78</v>
      </c>
      <c r="B110" s="28">
        <v>82</v>
      </c>
      <c r="C110" s="33">
        <v>10139699986</v>
      </c>
      <c r="D110" s="34" t="s">
        <v>318</v>
      </c>
      <c r="E110" s="70" t="s">
        <v>319</v>
      </c>
      <c r="F110" s="159" t="s">
        <v>39</v>
      </c>
      <c r="G110" s="71" t="s">
        <v>99</v>
      </c>
      <c r="H110" s="172"/>
      <c r="I110" s="172"/>
      <c r="J110" s="47"/>
      <c r="K110" s="28"/>
      <c r="L110" s="94"/>
    </row>
    <row r="111" spans="1:12" s="4" customFormat="1" ht="18" x14ac:dyDescent="0.25">
      <c r="A111" s="95" t="s">
        <v>78</v>
      </c>
      <c r="B111" s="28">
        <v>92</v>
      </c>
      <c r="C111" s="33">
        <v>10140309470</v>
      </c>
      <c r="D111" s="34" t="s">
        <v>322</v>
      </c>
      <c r="E111" s="70" t="s">
        <v>365</v>
      </c>
      <c r="F111" s="159" t="s">
        <v>39</v>
      </c>
      <c r="G111" s="71" t="s">
        <v>96</v>
      </c>
      <c r="H111" s="172"/>
      <c r="I111" s="172"/>
      <c r="J111" s="47"/>
      <c r="K111" s="28"/>
      <c r="L111" s="94"/>
    </row>
    <row r="112" spans="1:12" s="4" customFormat="1" ht="18" x14ac:dyDescent="0.25">
      <c r="A112" s="95" t="s">
        <v>78</v>
      </c>
      <c r="B112" s="28">
        <v>135</v>
      </c>
      <c r="C112" s="33" t="s">
        <v>367</v>
      </c>
      <c r="D112" s="34" t="s">
        <v>328</v>
      </c>
      <c r="E112" s="70" t="s">
        <v>329</v>
      </c>
      <c r="F112" s="159" t="s">
        <v>39</v>
      </c>
      <c r="G112" s="71" t="s">
        <v>330</v>
      </c>
      <c r="H112" s="172"/>
      <c r="I112" s="172"/>
      <c r="J112" s="47"/>
      <c r="K112" s="28"/>
      <c r="L112" s="94"/>
    </row>
    <row r="113" spans="1:14" s="4" customFormat="1" ht="18" x14ac:dyDescent="0.25">
      <c r="A113" s="95" t="s">
        <v>78</v>
      </c>
      <c r="B113" s="28">
        <v>143</v>
      </c>
      <c r="C113" s="33">
        <v>10113665792</v>
      </c>
      <c r="D113" s="34" t="s">
        <v>308</v>
      </c>
      <c r="E113" s="70" t="s">
        <v>309</v>
      </c>
      <c r="F113" s="159" t="s">
        <v>245</v>
      </c>
      <c r="G113" s="71" t="s">
        <v>134</v>
      </c>
      <c r="H113" s="172"/>
      <c r="I113" s="172"/>
      <c r="J113" s="47"/>
      <c r="K113" s="28"/>
      <c r="L113" s="94"/>
    </row>
    <row r="114" spans="1:14" s="4" customFormat="1" ht="18" x14ac:dyDescent="0.25">
      <c r="A114" s="95" t="s">
        <v>78</v>
      </c>
      <c r="B114" s="28">
        <v>148</v>
      </c>
      <c r="C114" s="33">
        <v>10131114476</v>
      </c>
      <c r="D114" s="34" t="s">
        <v>323</v>
      </c>
      <c r="E114" s="70" t="s">
        <v>324</v>
      </c>
      <c r="F114" s="159" t="s">
        <v>39</v>
      </c>
      <c r="G114" s="71" t="s">
        <v>134</v>
      </c>
      <c r="H114" s="172"/>
      <c r="I114" s="172"/>
      <c r="J114" s="47"/>
      <c r="K114" s="28"/>
      <c r="L114" s="94"/>
    </row>
    <row r="115" spans="1:14" s="4" customFormat="1" ht="18" x14ac:dyDescent="0.25">
      <c r="A115" s="95" t="s">
        <v>78</v>
      </c>
      <c r="B115" s="28">
        <v>150</v>
      </c>
      <c r="C115" s="33">
        <v>10130737489</v>
      </c>
      <c r="D115" s="34" t="s">
        <v>302</v>
      </c>
      <c r="E115" s="70" t="s">
        <v>303</v>
      </c>
      <c r="F115" s="159" t="s">
        <v>39</v>
      </c>
      <c r="G115" s="71" t="s">
        <v>134</v>
      </c>
      <c r="H115" s="172"/>
      <c r="I115" s="172"/>
      <c r="J115" s="47"/>
      <c r="K115" s="28"/>
      <c r="L115" s="94"/>
    </row>
    <row r="116" spans="1:14" s="4" customFormat="1" ht="18" x14ac:dyDescent="0.25">
      <c r="A116" s="95" t="s">
        <v>78</v>
      </c>
      <c r="B116" s="28">
        <v>47</v>
      </c>
      <c r="C116" s="33">
        <v>10126420080</v>
      </c>
      <c r="D116" s="34" t="s">
        <v>282</v>
      </c>
      <c r="E116" s="70" t="s">
        <v>283</v>
      </c>
      <c r="F116" s="159" t="s">
        <v>41</v>
      </c>
      <c r="G116" s="71" t="s">
        <v>134</v>
      </c>
      <c r="H116" s="172"/>
      <c r="I116" s="172"/>
      <c r="J116" s="47"/>
      <c r="K116" s="28"/>
      <c r="L116" s="94"/>
    </row>
    <row r="117" spans="1:14" s="4" customFormat="1" ht="18" x14ac:dyDescent="0.25">
      <c r="A117" s="95" t="s">
        <v>78</v>
      </c>
      <c r="B117" s="28">
        <v>144</v>
      </c>
      <c r="C117" s="33">
        <v>10113612444</v>
      </c>
      <c r="D117" s="34" t="s">
        <v>296</v>
      </c>
      <c r="E117" s="70" t="s">
        <v>235</v>
      </c>
      <c r="F117" s="159" t="s">
        <v>245</v>
      </c>
      <c r="G117" s="71" t="s">
        <v>134</v>
      </c>
      <c r="H117" s="172"/>
      <c r="I117" s="172"/>
      <c r="J117" s="47"/>
      <c r="K117" s="28"/>
      <c r="L117" s="94"/>
    </row>
    <row r="118" spans="1:14" s="4" customFormat="1" ht="18" x14ac:dyDescent="0.25">
      <c r="A118" s="95" t="s">
        <v>78</v>
      </c>
      <c r="B118" s="28">
        <v>149</v>
      </c>
      <c r="C118" s="33">
        <v>10128097877</v>
      </c>
      <c r="D118" s="34" t="s">
        <v>331</v>
      </c>
      <c r="E118" s="70" t="s">
        <v>332</v>
      </c>
      <c r="F118" s="159" t="s">
        <v>39</v>
      </c>
      <c r="G118" s="71" t="s">
        <v>134</v>
      </c>
      <c r="H118" s="172"/>
      <c r="I118" s="172"/>
      <c r="J118" s="47"/>
      <c r="K118" s="28"/>
      <c r="L118" s="94"/>
    </row>
    <row r="119" spans="1:14" s="4" customFormat="1" ht="18" x14ac:dyDescent="0.25">
      <c r="A119" s="95" t="s">
        <v>78</v>
      </c>
      <c r="B119" s="28">
        <v>146</v>
      </c>
      <c r="C119" s="33">
        <v>10114524749</v>
      </c>
      <c r="D119" s="34" t="s">
        <v>344</v>
      </c>
      <c r="E119" s="70" t="s">
        <v>345</v>
      </c>
      <c r="F119" s="159" t="s">
        <v>39</v>
      </c>
      <c r="G119" s="71" t="s">
        <v>134</v>
      </c>
      <c r="H119" s="172"/>
      <c r="I119" s="172"/>
      <c r="J119" s="47"/>
      <c r="K119" s="28"/>
      <c r="L119" s="94"/>
    </row>
    <row r="120" spans="1:14" s="4" customFormat="1" ht="18" x14ac:dyDescent="0.25">
      <c r="A120" s="95" t="s">
        <v>78</v>
      </c>
      <c r="B120" s="28">
        <v>133</v>
      </c>
      <c r="C120" s="33">
        <v>10128425152</v>
      </c>
      <c r="D120" s="34" t="s">
        <v>276</v>
      </c>
      <c r="E120" s="70" t="s">
        <v>366</v>
      </c>
      <c r="F120" s="159" t="s">
        <v>39</v>
      </c>
      <c r="G120" s="71" t="s">
        <v>248</v>
      </c>
      <c r="H120" s="172"/>
      <c r="I120" s="172"/>
      <c r="J120" s="47"/>
      <c r="K120" s="28"/>
      <c r="L120" s="94"/>
    </row>
    <row r="121" spans="1:14" s="4" customFormat="1" ht="18" x14ac:dyDescent="0.25">
      <c r="A121" s="95" t="s">
        <v>78</v>
      </c>
      <c r="B121" s="28">
        <v>131</v>
      </c>
      <c r="C121" s="33">
        <v>10128425859</v>
      </c>
      <c r="D121" s="34" t="s">
        <v>292</v>
      </c>
      <c r="E121" s="70" t="s">
        <v>293</v>
      </c>
      <c r="F121" s="159" t="s">
        <v>39</v>
      </c>
      <c r="G121" s="71" t="s">
        <v>248</v>
      </c>
      <c r="H121" s="172"/>
      <c r="I121" s="172"/>
      <c r="J121" s="47"/>
      <c r="K121" s="28"/>
      <c r="L121" s="94"/>
    </row>
    <row r="122" spans="1:14" s="4" customFormat="1" ht="18.600000000000001" thickBot="1" x14ac:dyDescent="0.3">
      <c r="A122" s="160" t="s">
        <v>78</v>
      </c>
      <c r="B122" s="96">
        <v>152</v>
      </c>
      <c r="C122" s="97">
        <v>10115495355</v>
      </c>
      <c r="D122" s="98" t="s">
        <v>337</v>
      </c>
      <c r="E122" s="99" t="s">
        <v>338</v>
      </c>
      <c r="F122" s="161" t="s">
        <v>39</v>
      </c>
      <c r="G122" s="100" t="s">
        <v>339</v>
      </c>
      <c r="H122" s="174"/>
      <c r="I122" s="174"/>
      <c r="J122" s="101"/>
      <c r="K122" s="96"/>
      <c r="L122" s="102"/>
    </row>
    <row r="123" spans="1:14" ht="9" customHeight="1" thickTop="1" thickBot="1" x14ac:dyDescent="0.35">
      <c r="A123" s="73"/>
      <c r="B123" s="88"/>
      <c r="C123" s="88"/>
      <c r="D123" s="89"/>
      <c r="E123" s="90"/>
      <c r="F123" s="91"/>
      <c r="G123" s="90"/>
      <c r="H123" s="92"/>
      <c r="I123" s="92"/>
      <c r="J123" s="48"/>
      <c r="K123" s="92"/>
      <c r="L123" s="92"/>
      <c r="N123"/>
    </row>
    <row r="124" spans="1:14" ht="15" thickTop="1" x14ac:dyDescent="0.25">
      <c r="A124" s="206" t="s">
        <v>3</v>
      </c>
      <c r="B124" s="207"/>
      <c r="C124" s="207"/>
      <c r="D124" s="207"/>
      <c r="E124" s="207"/>
      <c r="F124" s="207"/>
      <c r="G124" s="207" t="s">
        <v>4</v>
      </c>
      <c r="H124" s="207"/>
      <c r="I124" s="207"/>
      <c r="J124" s="207"/>
      <c r="K124" s="207"/>
      <c r="L124" s="208"/>
      <c r="N124"/>
    </row>
    <row r="125" spans="1:14" x14ac:dyDescent="0.25">
      <c r="A125" s="74" t="s">
        <v>160</v>
      </c>
      <c r="B125" s="8"/>
      <c r="C125" s="78"/>
      <c r="D125" s="25"/>
      <c r="E125" s="51"/>
      <c r="F125" s="58"/>
      <c r="G125" s="37" t="s">
        <v>31</v>
      </c>
      <c r="H125" s="103">
        <v>23</v>
      </c>
      <c r="I125" s="51"/>
      <c r="J125" s="52"/>
      <c r="K125" s="49" t="s">
        <v>29</v>
      </c>
      <c r="L125" s="57">
        <f>COUNTIF(F23:F122,"ЗМС")</f>
        <v>0</v>
      </c>
      <c r="N125"/>
    </row>
    <row r="126" spans="1:14" x14ac:dyDescent="0.25">
      <c r="A126" s="74" t="s">
        <v>161</v>
      </c>
      <c r="B126" s="8"/>
      <c r="C126" s="79"/>
      <c r="D126" s="25"/>
      <c r="E126" s="59"/>
      <c r="F126" s="60"/>
      <c r="G126" s="38" t="s">
        <v>24</v>
      </c>
      <c r="H126" s="103">
        <f>H127+H132</f>
        <v>99</v>
      </c>
      <c r="I126" s="53"/>
      <c r="J126" s="54"/>
      <c r="K126" s="49" t="s">
        <v>18</v>
      </c>
      <c r="L126" s="57">
        <f>COUNTIF(F23:F122,"МСМК")</f>
        <v>0</v>
      </c>
      <c r="N126"/>
    </row>
    <row r="127" spans="1:14" x14ac:dyDescent="0.25">
      <c r="A127" s="74" t="s">
        <v>162</v>
      </c>
      <c r="B127" s="8"/>
      <c r="C127" s="40"/>
      <c r="D127" s="25"/>
      <c r="E127" s="59"/>
      <c r="F127" s="60"/>
      <c r="G127" s="38" t="s">
        <v>25</v>
      </c>
      <c r="H127" s="103">
        <f>H128+H129+H130+H131</f>
        <v>99</v>
      </c>
      <c r="I127" s="53"/>
      <c r="J127" s="54"/>
      <c r="K127" s="49" t="s">
        <v>21</v>
      </c>
      <c r="L127" s="57">
        <f>COUNTIF(F23:F122,"МС")</f>
        <v>0</v>
      </c>
      <c r="N127"/>
    </row>
    <row r="128" spans="1:14" x14ac:dyDescent="0.25">
      <c r="A128" s="74" t="s">
        <v>76</v>
      </c>
      <c r="B128" s="8"/>
      <c r="C128" s="40"/>
      <c r="D128" s="25"/>
      <c r="E128" s="59"/>
      <c r="F128" s="60"/>
      <c r="G128" s="38" t="s">
        <v>26</v>
      </c>
      <c r="H128" s="103">
        <f>COUNT(A23:A122)</f>
        <v>63</v>
      </c>
      <c r="I128" s="53"/>
      <c r="J128" s="54"/>
      <c r="K128" s="49" t="s">
        <v>30</v>
      </c>
      <c r="L128" s="57">
        <f>COUNTIF(F23:F122,"КМС")</f>
        <v>46</v>
      </c>
      <c r="N128"/>
    </row>
    <row r="129" spans="1:14" x14ac:dyDescent="0.25">
      <c r="A129" s="74"/>
      <c r="B129" s="8"/>
      <c r="C129" s="40"/>
      <c r="D129" s="25"/>
      <c r="E129" s="59"/>
      <c r="F129" s="60"/>
      <c r="G129" s="38" t="s">
        <v>40</v>
      </c>
      <c r="H129" s="103">
        <f>COUNTIF(A23:A122,"ЛИМ")</f>
        <v>0</v>
      </c>
      <c r="I129" s="53"/>
      <c r="J129" s="54"/>
      <c r="K129" s="49" t="s">
        <v>39</v>
      </c>
      <c r="L129" s="57">
        <f>COUNTIF(F23:F122,"1 СР")</f>
        <v>45</v>
      </c>
      <c r="N129"/>
    </row>
    <row r="130" spans="1:14" x14ac:dyDescent="0.25">
      <c r="A130" s="74"/>
      <c r="B130" s="8"/>
      <c r="C130" s="8"/>
      <c r="D130" s="25"/>
      <c r="E130" s="59"/>
      <c r="F130" s="60"/>
      <c r="G130" s="38" t="s">
        <v>27</v>
      </c>
      <c r="H130" s="103">
        <f>COUNTIF(A23:A122,"НФ")</f>
        <v>36</v>
      </c>
      <c r="I130" s="53"/>
      <c r="J130" s="54"/>
      <c r="K130" s="49" t="s">
        <v>41</v>
      </c>
      <c r="L130" s="57">
        <f>COUNTIF(F23:F122,"2 СР")</f>
        <v>9</v>
      </c>
      <c r="N130"/>
    </row>
    <row r="131" spans="1:14" x14ac:dyDescent="0.25">
      <c r="A131" s="74"/>
      <c r="B131" s="8"/>
      <c r="C131" s="8"/>
      <c r="D131" s="25"/>
      <c r="E131" s="59"/>
      <c r="F131" s="60"/>
      <c r="G131" s="38" t="s">
        <v>32</v>
      </c>
      <c r="H131" s="103">
        <f>COUNTIF(A23:A122,"ДСКВ")</f>
        <v>0</v>
      </c>
      <c r="I131" s="53"/>
      <c r="J131" s="54"/>
      <c r="K131" s="49" t="s">
        <v>43</v>
      </c>
      <c r="L131" s="57">
        <f>COUNTIF(F23:F122,"3 СР")</f>
        <v>0</v>
      </c>
      <c r="N131"/>
    </row>
    <row r="132" spans="1:14" x14ac:dyDescent="0.25">
      <c r="A132" s="74"/>
      <c r="B132" s="8"/>
      <c r="C132" s="8"/>
      <c r="D132" s="25"/>
      <c r="E132" s="61"/>
      <c r="F132" s="62"/>
      <c r="G132" s="38" t="s">
        <v>28</v>
      </c>
      <c r="H132" s="103">
        <f>COUNTIF(A23:A122,"НС")</f>
        <v>0</v>
      </c>
      <c r="I132" s="55"/>
      <c r="J132" s="56"/>
      <c r="K132" s="49"/>
      <c r="L132" s="39"/>
    </row>
    <row r="133" spans="1:14" ht="9.75" customHeight="1" x14ac:dyDescent="0.25">
      <c r="A133" s="59"/>
      <c r="L133" s="15"/>
    </row>
    <row r="134" spans="1:14" ht="15.6" x14ac:dyDescent="0.25">
      <c r="A134" s="209" t="s">
        <v>77</v>
      </c>
      <c r="B134" s="210"/>
      <c r="C134" s="210"/>
      <c r="D134" s="210"/>
      <c r="E134" s="210" t="s">
        <v>9</v>
      </c>
      <c r="F134" s="210"/>
      <c r="G134" s="210"/>
      <c r="H134" s="210"/>
      <c r="I134" s="210" t="s">
        <v>2</v>
      </c>
      <c r="J134" s="210"/>
      <c r="K134" s="210"/>
      <c r="L134" s="211"/>
    </row>
    <row r="135" spans="1:14" x14ac:dyDescent="0.25">
      <c r="A135" s="197"/>
      <c r="B135" s="198"/>
      <c r="C135" s="198"/>
      <c r="D135" s="198"/>
      <c r="E135" s="198"/>
      <c r="F135" s="212"/>
      <c r="G135" s="212"/>
      <c r="H135" s="212"/>
      <c r="I135" s="212"/>
      <c r="J135" s="212"/>
      <c r="K135" s="212"/>
      <c r="L135" s="213"/>
    </row>
    <row r="136" spans="1:14" x14ac:dyDescent="0.25">
      <c r="A136" s="164"/>
      <c r="D136" s="165"/>
      <c r="E136" s="165"/>
      <c r="F136" s="165"/>
      <c r="G136" s="165"/>
      <c r="H136" s="165"/>
      <c r="I136" s="165"/>
      <c r="J136" s="165"/>
      <c r="K136" s="165"/>
      <c r="L136" s="167"/>
    </row>
    <row r="137" spans="1:14" x14ac:dyDescent="0.25">
      <c r="A137" s="164"/>
      <c r="D137" s="165"/>
      <c r="E137" s="165"/>
      <c r="F137" s="165"/>
      <c r="G137" s="165"/>
      <c r="H137" s="165"/>
      <c r="I137" s="165"/>
      <c r="J137" s="165"/>
      <c r="K137" s="165"/>
      <c r="L137" s="167"/>
    </row>
    <row r="138" spans="1:14" x14ac:dyDescent="0.25">
      <c r="A138" s="164"/>
      <c r="D138" s="165"/>
      <c r="E138" s="165"/>
      <c r="F138" s="165"/>
      <c r="G138" s="165"/>
      <c r="H138" s="165"/>
      <c r="I138" s="165"/>
      <c r="J138" s="165"/>
      <c r="K138" s="165"/>
      <c r="L138" s="167"/>
    </row>
    <row r="139" spans="1:14" x14ac:dyDescent="0.25">
      <c r="A139" s="197"/>
      <c r="B139" s="198"/>
      <c r="C139" s="198"/>
      <c r="D139" s="198"/>
      <c r="E139" s="198"/>
      <c r="F139" s="198"/>
      <c r="G139" s="198"/>
      <c r="H139" s="198"/>
      <c r="I139" s="198"/>
      <c r="J139" s="198"/>
      <c r="K139" s="198"/>
      <c r="L139" s="199"/>
    </row>
    <row r="140" spans="1:14" x14ac:dyDescent="0.25">
      <c r="A140" s="197"/>
      <c r="B140" s="198"/>
      <c r="C140" s="198"/>
      <c r="D140" s="198"/>
      <c r="E140" s="198"/>
      <c r="F140" s="214"/>
      <c r="G140" s="214"/>
      <c r="H140" s="214"/>
      <c r="I140" s="214"/>
      <c r="J140" s="214"/>
      <c r="K140" s="214"/>
      <c r="L140" s="215"/>
    </row>
    <row r="141" spans="1:14" ht="16.2" thickBot="1" x14ac:dyDescent="0.3">
      <c r="A141" s="216" t="str">
        <f>G19</f>
        <v>Кавтасьева Е.Г. (1к. Самарская область)</v>
      </c>
      <c r="B141" s="217"/>
      <c r="C141" s="217"/>
      <c r="D141" s="217"/>
      <c r="E141" s="217" t="str">
        <f>G17</f>
        <v>Кондрашова А.Э. (1к. Самарская область)</v>
      </c>
      <c r="F141" s="217"/>
      <c r="G141" s="217"/>
      <c r="H141" s="217"/>
      <c r="I141" s="217" t="str">
        <f>G18</f>
        <v>Передельская С.А. (1к. Самарская область)</v>
      </c>
      <c r="J141" s="217"/>
      <c r="K141" s="217"/>
      <c r="L141" s="218"/>
    </row>
    <row r="142" spans="1:14" ht="14.4" thickTop="1" x14ac:dyDescent="0.25">
      <c r="A142" s="59"/>
    </row>
    <row r="143" spans="1:14" x14ac:dyDescent="0.25">
      <c r="A143" s="59"/>
    </row>
    <row r="144" spans="1:14" x14ac:dyDescent="0.25">
      <c r="A144" s="59"/>
    </row>
    <row r="145" spans="1:1" x14ac:dyDescent="0.25">
      <c r="A145" s="59"/>
    </row>
    <row r="146" spans="1:1" x14ac:dyDescent="0.25">
      <c r="A146" s="59"/>
    </row>
    <row r="147" spans="1:1" x14ac:dyDescent="0.25">
      <c r="A147" s="59"/>
    </row>
    <row r="148" spans="1:1" x14ac:dyDescent="0.25">
      <c r="A148" s="59"/>
    </row>
    <row r="149" spans="1:1" x14ac:dyDescent="0.25">
      <c r="A149" s="59"/>
    </row>
    <row r="150" spans="1:1" x14ac:dyDescent="0.25">
      <c r="A150" s="59"/>
    </row>
    <row r="151" spans="1:1" x14ac:dyDescent="0.25">
      <c r="A151" s="59"/>
    </row>
    <row r="152" spans="1:1" x14ac:dyDescent="0.25">
      <c r="A152" s="59"/>
    </row>
    <row r="153" spans="1:1" x14ac:dyDescent="0.25">
      <c r="A153" s="59"/>
    </row>
    <row r="154" spans="1:1" x14ac:dyDescent="0.25">
      <c r="A154" s="59"/>
    </row>
    <row r="155" spans="1:1" x14ac:dyDescent="0.25">
      <c r="A155" s="59"/>
    </row>
    <row r="156" spans="1:1" x14ac:dyDescent="0.25">
      <c r="A156" s="59"/>
    </row>
    <row r="157" spans="1:1" x14ac:dyDescent="0.25">
      <c r="A157" s="59"/>
    </row>
    <row r="158" spans="1:1" x14ac:dyDescent="0.25">
      <c r="A158" s="59"/>
    </row>
    <row r="159" spans="1:1" x14ac:dyDescent="0.25">
      <c r="A159" s="59"/>
    </row>
    <row r="160" spans="1:1" x14ac:dyDescent="0.25">
      <c r="A160" s="59"/>
    </row>
    <row r="161" spans="1:7" x14ac:dyDescent="0.25">
      <c r="A161" s="59"/>
    </row>
    <row r="162" spans="1:7" x14ac:dyDescent="0.25">
      <c r="A162" s="59"/>
    </row>
    <row r="163" spans="1:7" x14ac:dyDescent="0.25">
      <c r="A163" s="59"/>
    </row>
    <row r="164" spans="1:7" x14ac:dyDescent="0.25">
      <c r="A164" s="59"/>
    </row>
    <row r="165" spans="1:7" x14ac:dyDescent="0.25">
      <c r="A165" s="59"/>
      <c r="G165"/>
    </row>
    <row r="166" spans="1:7" x14ac:dyDescent="0.25">
      <c r="A166" s="59"/>
      <c r="G166"/>
    </row>
    <row r="167" spans="1:7" x14ac:dyDescent="0.25">
      <c r="A167" s="59"/>
      <c r="G167"/>
    </row>
    <row r="168" spans="1:7" x14ac:dyDescent="0.25">
      <c r="A168" s="59"/>
      <c r="G168"/>
    </row>
    <row r="169" spans="1:7" x14ac:dyDescent="0.25">
      <c r="A169" s="59"/>
      <c r="G169"/>
    </row>
    <row r="170" spans="1:7" x14ac:dyDescent="0.25">
      <c r="A170" s="59"/>
      <c r="G170"/>
    </row>
    <row r="171" spans="1:7" x14ac:dyDescent="0.25">
      <c r="A171" s="59"/>
      <c r="G171"/>
    </row>
    <row r="172" spans="1:7" x14ac:dyDescent="0.25">
      <c r="A172" s="59"/>
      <c r="G172"/>
    </row>
    <row r="173" spans="1:7" x14ac:dyDescent="0.25">
      <c r="A173" s="59"/>
      <c r="G173"/>
    </row>
    <row r="174" spans="1:7" x14ac:dyDescent="0.25">
      <c r="A174" s="59"/>
      <c r="G174"/>
    </row>
    <row r="175" spans="1:7" x14ac:dyDescent="0.25">
      <c r="A175" s="59"/>
      <c r="G175"/>
    </row>
    <row r="176" spans="1:7" x14ac:dyDescent="0.25">
      <c r="A176" s="59"/>
      <c r="G176"/>
    </row>
    <row r="177" spans="1:7" x14ac:dyDescent="0.25">
      <c r="A177" s="59"/>
      <c r="G177"/>
    </row>
    <row r="178" spans="1:7" x14ac:dyDescent="0.25">
      <c r="A178" s="59"/>
      <c r="G178"/>
    </row>
    <row r="179" spans="1:7" x14ac:dyDescent="0.25">
      <c r="A179" s="59"/>
      <c r="G179"/>
    </row>
    <row r="180" spans="1:7" x14ac:dyDescent="0.25">
      <c r="A180" s="59"/>
      <c r="G180"/>
    </row>
    <row r="181" spans="1:7" x14ac:dyDescent="0.25">
      <c r="A181" s="59"/>
      <c r="G181"/>
    </row>
    <row r="182" spans="1:7" x14ac:dyDescent="0.25">
      <c r="A182" s="59"/>
      <c r="G182"/>
    </row>
    <row r="183" spans="1:7" x14ac:dyDescent="0.25">
      <c r="A183" s="59"/>
      <c r="G183"/>
    </row>
    <row r="184" spans="1:7" x14ac:dyDescent="0.25">
      <c r="A184" s="59"/>
      <c r="G184"/>
    </row>
    <row r="185" spans="1:7" x14ac:dyDescent="0.25">
      <c r="A185" s="59"/>
      <c r="G185"/>
    </row>
    <row r="186" spans="1:7" x14ac:dyDescent="0.25">
      <c r="A186" s="59"/>
      <c r="G186"/>
    </row>
    <row r="187" spans="1:7" x14ac:dyDescent="0.25">
      <c r="A187" s="59"/>
      <c r="G187"/>
    </row>
    <row r="188" spans="1:7" x14ac:dyDescent="0.25">
      <c r="A188" s="59"/>
      <c r="G188"/>
    </row>
    <row r="189" spans="1:7" x14ac:dyDescent="0.25">
      <c r="A189" s="59"/>
      <c r="G189"/>
    </row>
    <row r="190" spans="1:7" x14ac:dyDescent="0.25">
      <c r="A190" s="59"/>
      <c r="G190"/>
    </row>
    <row r="191" spans="1:7" x14ac:dyDescent="0.25">
      <c r="A191" s="59"/>
      <c r="G191"/>
    </row>
    <row r="192" spans="1:7" x14ac:dyDescent="0.25">
      <c r="G192"/>
    </row>
    <row r="193" spans="7:7" x14ac:dyDescent="0.25">
      <c r="G193"/>
    </row>
    <row r="194" spans="7:7" x14ac:dyDescent="0.25">
      <c r="G194"/>
    </row>
    <row r="195" spans="7:7" x14ac:dyDescent="0.25">
      <c r="G195"/>
    </row>
    <row r="196" spans="7:7" x14ac:dyDescent="0.25">
      <c r="G196"/>
    </row>
    <row r="197" spans="7:7" x14ac:dyDescent="0.25">
      <c r="G197"/>
    </row>
    <row r="198" spans="7:7" x14ac:dyDescent="0.25">
      <c r="G198"/>
    </row>
    <row r="199" spans="7:7" x14ac:dyDescent="0.25">
      <c r="G199"/>
    </row>
    <row r="200" spans="7:7" x14ac:dyDescent="0.25">
      <c r="G200"/>
    </row>
    <row r="201" spans="7:7" x14ac:dyDescent="0.25">
      <c r="G201"/>
    </row>
    <row r="202" spans="7:7" x14ac:dyDescent="0.25">
      <c r="G202"/>
    </row>
    <row r="203" spans="7:7" x14ac:dyDescent="0.25">
      <c r="G203"/>
    </row>
    <row r="204" spans="7:7" x14ac:dyDescent="0.25">
      <c r="G204"/>
    </row>
    <row r="205" spans="7:7" x14ac:dyDescent="0.25">
      <c r="G205"/>
    </row>
    <row r="206" spans="7:7" x14ac:dyDescent="0.25">
      <c r="G206"/>
    </row>
    <row r="207" spans="7:7" x14ac:dyDescent="0.25">
      <c r="G207"/>
    </row>
  </sheetData>
  <mergeCells count="39">
    <mergeCell ref="A140:E140"/>
    <mergeCell ref="F140:L140"/>
    <mergeCell ref="A141:D141"/>
    <mergeCell ref="E141:H141"/>
    <mergeCell ref="I141:L141"/>
    <mergeCell ref="A139:E139"/>
    <mergeCell ref="F139:L139"/>
    <mergeCell ref="H21:H22"/>
    <mergeCell ref="I21:I22"/>
    <mergeCell ref="J21:J22"/>
    <mergeCell ref="K21:K22"/>
    <mergeCell ref="L21:L22"/>
    <mergeCell ref="A124:F124"/>
    <mergeCell ref="G124:L124"/>
    <mergeCell ref="A134:D134"/>
    <mergeCell ref="E134:H134"/>
    <mergeCell ref="I134:L134"/>
    <mergeCell ref="A135:E135"/>
    <mergeCell ref="F135:L135"/>
    <mergeCell ref="A15:G15"/>
    <mergeCell ref="A21:A22"/>
    <mergeCell ref="B21:B22"/>
    <mergeCell ref="C21:C22"/>
    <mergeCell ref="D21:D22"/>
    <mergeCell ref="E21:E22"/>
    <mergeCell ref="F21:F22"/>
    <mergeCell ref="G21:G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1 B6:B7 B9:B11 B13:B1048576">
    <cfRule type="duplicateValues" dxfId="4" priority="5"/>
  </conditionalFormatting>
  <conditionalFormatting sqref="B1:B1048576">
    <cfRule type="duplicateValues" dxfId="3" priority="1"/>
  </conditionalFormatting>
  <conditionalFormatting sqref="B2">
    <cfRule type="duplicateValues" dxfId="2" priority="4"/>
  </conditionalFormatting>
  <conditionalFormatting sqref="B3">
    <cfRule type="duplicateValues" dxfId="1" priority="3"/>
  </conditionalFormatting>
  <conditionalFormatting sqref="B4">
    <cfRule type="duplicateValues" dxfId="0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инд гонка девушки</vt:lpstr>
      <vt:lpstr>инд гонка юноши</vt:lpstr>
      <vt:lpstr>критериум девушки</vt:lpstr>
      <vt:lpstr>критериум юноши</vt:lpstr>
      <vt:lpstr>групповая гонка девушки</vt:lpstr>
      <vt:lpstr>групповая гонка юноши</vt:lpstr>
      <vt:lpstr>'групповая гонка девушки'!Заголовки_для_печати</vt:lpstr>
      <vt:lpstr>'групповая гонка юноши'!Заголовки_для_печати</vt:lpstr>
      <vt:lpstr>'инд гонка девушки'!Заголовки_для_печати</vt:lpstr>
      <vt:lpstr>'инд гонка юноши'!Заголовки_для_печати</vt:lpstr>
      <vt:lpstr>'групповая гонка девушки'!Область_печати</vt:lpstr>
      <vt:lpstr>'групповая гонка юноши'!Область_печати</vt:lpstr>
      <vt:lpstr>'инд гонка девушки'!Область_печати</vt:lpstr>
      <vt:lpstr>'инд гонка юноши'!Область_печати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2023-04-29T11:17:31Z</cp:lastPrinted>
  <dcterms:created xsi:type="dcterms:W3CDTF">1996-10-08T23:32:33Z</dcterms:created>
  <dcterms:modified xsi:type="dcterms:W3CDTF">2023-10-19T11:30:56Z</dcterms:modified>
</cp:coreProperties>
</file>