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andr\OneDrive\Рабочий стол\2024г\Протоколы\19. КР 5 этап, ВС (Фристайл), Казань, 18-22.07.2024 г\06-08-2024_13-15-26\"/>
    </mc:Choice>
  </mc:AlternateContent>
  <xr:revisionPtr revIDLastSave="0" documentId="13_ncr:1_{2A29CE1E-7FF3-49CA-A2CB-817ECCBB103F}" xr6:coauthVersionLast="47" xr6:coauthVersionMax="47" xr10:uidLastSave="{00000000-0000-0000-0000-000000000000}"/>
  <bookViews>
    <workbookView xWindow="-108" yWindow="-108" windowWidth="23256" windowHeight="12456" tabRatio="787" activeTab="6" xr2:uid="{00000000-000D-0000-FFFF-FFFF00000000}"/>
  </bookViews>
  <sheets>
    <sheet name="СПИСОК уч." sheetId="123" r:id="rId1"/>
    <sheet name="Итог прот ю-и 17-18" sheetId="122" r:id="rId2"/>
    <sheet name=" Итог прот ю-ры 17-18" sheetId="135" r:id="rId3"/>
    <sheet name="Итог прот д 15-16" sheetId="125" r:id="rId4"/>
    <sheet name="Итог прот ю 15-16" sheetId="126" r:id="rId5"/>
    <sheet name="Итог прот д 13-14" sheetId="127" r:id="rId6"/>
    <sheet name="Итог прот ю 13-14" sheetId="128" r:id="rId7"/>
  </sheets>
  <definedNames>
    <definedName name="_xlnm.Print_Titles" localSheetId="2">' Итог прот ю-ры 17-18'!$24:$24</definedName>
    <definedName name="_xlnm.Print_Titles" localSheetId="5">'Итог прот д 13-14'!$24:$24</definedName>
    <definedName name="_xlnm.Print_Titles" localSheetId="3">'Итог прот д 15-16'!$24:$24</definedName>
    <definedName name="_xlnm.Print_Titles" localSheetId="6">'Итог прот ю 13-14'!$24:$24</definedName>
    <definedName name="_xlnm.Print_Titles" localSheetId="4">'Итог прот ю 15-16'!$24:$24</definedName>
    <definedName name="_xlnm.Print_Titles" localSheetId="1">'Итог прот ю-и 17-18'!$24:$24</definedName>
    <definedName name="_xlnm.Print_Titles" localSheetId="0">'СПИСОК уч.'!$20:$20</definedName>
    <definedName name="_xlnm.Print_Area" localSheetId="2">' Итог прот ю-ры 17-18'!$A$1:$O$50</definedName>
    <definedName name="_xlnm.Print_Area" localSheetId="5">'Итог прот д 13-14'!$A$1:$O$43</definedName>
    <definedName name="_xlnm.Print_Area" localSheetId="3">'Итог прот д 15-16'!$A$1:$O$44</definedName>
    <definedName name="_xlnm.Print_Area" localSheetId="6">'Итог прот ю 13-14'!$A$1:$O$44</definedName>
    <definedName name="_xlnm.Print_Area" localSheetId="4">'Итог прот ю 15-16'!$A$1:$O$48</definedName>
    <definedName name="_xlnm.Print_Area" localSheetId="1">'Итог прот ю-и 17-18'!$A$1:$O$43</definedName>
    <definedName name="_xlnm.Print_Area" localSheetId="0">'СПИСОК уч.'!$A$1:$H$60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0" i="135" l="1"/>
  <c r="H50" i="135"/>
  <c r="E50" i="135"/>
  <c r="A50" i="135"/>
  <c r="M44" i="135"/>
  <c r="H44" i="135"/>
  <c r="E44" i="135"/>
  <c r="A44" i="135"/>
  <c r="I41" i="135" s="1"/>
  <c r="O42" i="135"/>
  <c r="O41" i="135"/>
  <c r="O39" i="135"/>
  <c r="O38" i="135"/>
  <c r="O37" i="135"/>
  <c r="O36" i="135"/>
  <c r="I42" i="135" l="1"/>
  <c r="I40" i="135"/>
  <c r="O40" i="126" l="1"/>
  <c r="O34" i="127"/>
  <c r="O36" i="128"/>
  <c r="M44" i="128"/>
  <c r="H44" i="128"/>
  <c r="E44" i="128"/>
  <c r="A44" i="128"/>
  <c r="M38" i="128"/>
  <c r="H38" i="128"/>
  <c r="E38" i="128"/>
  <c r="A38" i="128"/>
  <c r="O34" i="128"/>
  <c r="O33" i="128"/>
  <c r="O32" i="128"/>
  <c r="O31" i="128"/>
  <c r="O30" i="128"/>
  <c r="M43" i="127"/>
  <c r="H43" i="127"/>
  <c r="E43" i="127"/>
  <c r="A43" i="127"/>
  <c r="M37" i="127"/>
  <c r="H37" i="127"/>
  <c r="E37" i="127"/>
  <c r="A37" i="127"/>
  <c r="O35" i="127"/>
  <c r="O32" i="127"/>
  <c r="O31" i="127"/>
  <c r="O30" i="127"/>
  <c r="O29" i="127"/>
  <c r="M48" i="126"/>
  <c r="H48" i="126"/>
  <c r="E48" i="126"/>
  <c r="A48" i="126"/>
  <c r="I40" i="126" s="1"/>
  <c r="M42" i="126"/>
  <c r="H42" i="126"/>
  <c r="E42" i="126"/>
  <c r="A42" i="126"/>
  <c r="O37" i="126"/>
  <c r="O36" i="126"/>
  <c r="O35" i="126"/>
  <c r="O34" i="126"/>
  <c r="M44" i="125"/>
  <c r="H44" i="125"/>
  <c r="E44" i="125"/>
  <c r="A44" i="125"/>
  <c r="I35" i="125" s="1"/>
  <c r="M38" i="125"/>
  <c r="H38" i="125"/>
  <c r="E38" i="125"/>
  <c r="A38" i="125"/>
  <c r="O36" i="125"/>
  <c r="O34" i="125"/>
  <c r="O33" i="125"/>
  <c r="O32" i="125"/>
  <c r="O31" i="125"/>
  <c r="O30" i="125"/>
  <c r="M37" i="122"/>
  <c r="H37" i="122"/>
  <c r="E37" i="122"/>
  <c r="A37" i="122"/>
  <c r="I35" i="127" l="1"/>
  <c r="I36" i="125"/>
  <c r="I34" i="128"/>
  <c r="I35" i="128"/>
  <c r="I36" i="128"/>
  <c r="I39" i="126"/>
  <c r="I38" i="126"/>
  <c r="I33" i="127"/>
  <c r="I34" i="127"/>
  <c r="I34" i="125"/>
  <c r="A43" i="122"/>
  <c r="I33" i="122" l="1"/>
  <c r="I35" i="122"/>
  <c r="I34" i="122"/>
  <c r="M43" i="122" l="1"/>
  <c r="O29" i="122"/>
  <c r="O34" i="122" l="1"/>
  <c r="O32" i="122"/>
  <c r="O31" i="122"/>
  <c r="H43" i="122" l="1"/>
  <c r="E43" i="122"/>
  <c r="O35" i="122"/>
  <c r="O30" i="122"/>
</calcChain>
</file>

<file path=xl/sharedStrings.xml><?xml version="1.0" encoding="utf-8"?>
<sst xmlns="http://schemas.openxmlformats.org/spreadsheetml/2006/main" count="623" uniqueCount="144">
  <si>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</si>
  <si>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</si>
  <si>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</si>
  <si>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</si>
  <si>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</si>
  <si>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</si>
  <si>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</si>
  <si>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</si>
  <si>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</si>
  <si>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</si>
  <si>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</si>
  <si>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</si>
  <si>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</si>
  <si>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</si>
  <si>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</si>
  <si>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</si>
  <si>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</si>
  <si>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</si>
  <si>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</si>
  <si>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</si>
  <si>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</si>
  <si>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</si>
  <si>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</si>
  <si>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</si>
  <si>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</si>
  <si>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</si>
  <si>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1 СР</t>
  </si>
  <si>
    <t>ДАТА РОЖД.</t>
  </si>
  <si>
    <t>Дисквалифицировано</t>
  </si>
  <si>
    <t>UCI ID</t>
  </si>
  <si>
    <t>ВЫПОЛНЕНИЕ НТУ ЕВСК</t>
  </si>
  <si>
    <t>ВСЕРОССИЙСКИЕ СОРЕВНОВАНИЯ</t>
  </si>
  <si>
    <t/>
  </si>
  <si>
    <t>Москва</t>
  </si>
  <si>
    <t>2 СР</t>
  </si>
  <si>
    <t>ФСО</t>
  </si>
  <si>
    <t>Санкт-Петербург</t>
  </si>
  <si>
    <t>ВЫСОТА СТАРТОВОЙ ГОРЫ (HD)(м):</t>
  </si>
  <si>
    <t>Удмуртская Республика</t>
  </si>
  <si>
    <t>Республика Татарстан</t>
  </si>
  <si>
    <t>Московская область</t>
  </si>
  <si>
    <t>Челябинская область</t>
  </si>
  <si>
    <t>ВМХ - фристайл - парк ( или парк - смешанный )</t>
  </si>
  <si>
    <t>1 попытка</t>
  </si>
  <si>
    <t>2 попытка</t>
  </si>
  <si>
    <t>КОНТРОЛЬНОЕ ВРЕМЯ (МИН):</t>
  </si>
  <si>
    <t>БАЛЛЫ И МЕСТО В КВАЛИФИКАЦИИ</t>
  </si>
  <si>
    <t>БАЛЛЫ В ФИНАЛАХ</t>
  </si>
  <si>
    <t>ИТОГОВЫЕ БАЛЛЫ</t>
  </si>
  <si>
    <t>МЕСТО ПРОВЕДЕНИЯ: г. Казань</t>
  </si>
  <si>
    <t>Министерство спорта Республики Татарстан</t>
  </si>
  <si>
    <t>НАЗВАНИЕ ТРАССЫ / РЕГ.НОМЕР: Экстрим Парк Урам</t>
  </si>
  <si>
    <t>БУ ДО УР СШОР по велоспорту</t>
  </si>
  <si>
    <t>ГИЗДАТОВА Анна</t>
  </si>
  <si>
    <t>29.06.2008</t>
  </si>
  <si>
    <t>МБУ ДО "СШОР №2" Копейск</t>
  </si>
  <si>
    <t>ПЛЕШКОВ Алексей</t>
  </si>
  <si>
    <t>31.05.2008</t>
  </si>
  <si>
    <t>101 513 435 25</t>
  </si>
  <si>
    <t>101 509 324 85</t>
  </si>
  <si>
    <t>ПРОКУСОВ Клим</t>
  </si>
  <si>
    <t>20.06.2008</t>
  </si>
  <si>
    <t>101 510 964 76</t>
  </si>
  <si>
    <t>ГБУ ДО СШОР №2 Калиниского района</t>
  </si>
  <si>
    <t>ЕГОРОВ Артём</t>
  </si>
  <si>
    <t>03.03.2006</t>
  </si>
  <si>
    <t>ИВАНОВ Денис</t>
  </si>
  <si>
    <t>04.08.2007</t>
  </si>
  <si>
    <t>ФЕДОРЕНКО Анна</t>
  </si>
  <si>
    <t>09.06.2010</t>
  </si>
  <si>
    <t>ФЕДОРОВ Максим</t>
  </si>
  <si>
    <t>10.08.2007</t>
  </si>
  <si>
    <t>101 299 024 81</t>
  </si>
  <si>
    <t>101 399 299 58</t>
  </si>
  <si>
    <t>101 440 686 26</t>
  </si>
  <si>
    <t>101 405 718 75</t>
  </si>
  <si>
    <t>УОР № 1</t>
  </si>
  <si>
    <t>ГАРАГУЛЯ Артём</t>
  </si>
  <si>
    <t>19.07.2009</t>
  </si>
  <si>
    <t>ГБУ ДО "Московская академия велосипедного спорта"</t>
  </si>
  <si>
    <t>101 300 128 21</t>
  </si>
  <si>
    <t>АШИХМИН Андрей</t>
  </si>
  <si>
    <t>12.02.2010</t>
  </si>
  <si>
    <t>Кировская область</t>
  </si>
  <si>
    <t>101 412 205 63</t>
  </si>
  <si>
    <t>101 163 706 78</t>
  </si>
  <si>
    <t>ЯКИМОВ Николай</t>
  </si>
  <si>
    <t>15.10.2006</t>
  </si>
  <si>
    <t>ГАУ ЦСП РТ</t>
  </si>
  <si>
    <t>101 326 368 71</t>
  </si>
  <si>
    <t>МАКАРОВ Семен</t>
  </si>
  <si>
    <t>28.05.2007</t>
  </si>
  <si>
    <t>101 326 367 70</t>
  </si>
  <si>
    <t>ГИЛЬМУТДИНОВ Раиль</t>
  </si>
  <si>
    <t>05.09.2008</t>
  </si>
  <si>
    <t>САФИНА Ралина</t>
  </si>
  <si>
    <t>29.03.2007</t>
  </si>
  <si>
    <t>ДУБОРКИН ПЛАТОН</t>
  </si>
  <si>
    <t>18.12.2009</t>
  </si>
  <si>
    <t>БР</t>
  </si>
  <si>
    <t>ГАЙНУЛЛИН САМИР</t>
  </si>
  <si>
    <t>04.08.2011</t>
  </si>
  <si>
    <t>СПИСОК УЧАСТНИКОВ</t>
  </si>
  <si>
    <t>Юниоры 17-18 лет</t>
  </si>
  <si>
    <t>ИТОГОВЫЙ ПРОТОКОЛ</t>
  </si>
  <si>
    <t>Юниорки 17-18 лет</t>
  </si>
  <si>
    <t xml:space="preserve">Температура: </t>
  </si>
  <si>
    <t xml:space="preserve">Влажность: </t>
  </si>
  <si>
    <t xml:space="preserve">Осадки: </t>
  </si>
  <si>
    <t>Ветер:</t>
  </si>
  <si>
    <t>2 сп.р.</t>
  </si>
  <si>
    <t>3 сп.р.</t>
  </si>
  <si>
    <t>1 сп.р.</t>
  </si>
  <si>
    <t>Девушки 15-16 лет</t>
  </si>
  <si>
    <t>№ ЕКП 2024: 2008160021019383</t>
  </si>
  <si>
    <t>ВЫСОЦКИЙ С.М. (1К, г. МОСКВА)</t>
  </si>
  <si>
    <t>МАЛАХОВ Р.А. (1К, г. ИЖЕВСК)</t>
  </si>
  <si>
    <t>ДАТА ПРОВЕДЕНИЯ: 18-22 июля 2024 года</t>
  </si>
  <si>
    <t>101 523 228 21</t>
  </si>
  <si>
    <t>ВОХМИНЦЕВ Георгий</t>
  </si>
  <si>
    <t>КОЗЛОВ Данил</t>
  </si>
  <si>
    <t>101 296 235 08</t>
  </si>
  <si>
    <t>101 434 649 03</t>
  </si>
  <si>
    <t>НЕПРЫНЦЕВА Софья</t>
  </si>
  <si>
    <t>101 321 732 91</t>
  </si>
  <si>
    <t>ТРИФОНОВ Артем</t>
  </si>
  <si>
    <t>Омская область</t>
  </si>
  <si>
    <t>101 300 409 11</t>
  </si>
  <si>
    <t>МИЗИН Дмитрий</t>
  </si>
  <si>
    <t>"СШОР" Академия велоспорта"</t>
  </si>
  <si>
    <t>РОО Федерация велосипедного спорта Кировской области</t>
  </si>
  <si>
    <t>101 516 249 26</t>
  </si>
  <si>
    <t>ДУБОРКИН Платон</t>
  </si>
  <si>
    <t>101 516 159 33</t>
  </si>
  <si>
    <t>ГАЙНУЛЛИН Самир</t>
  </si>
  <si>
    <t>ГБУ ДО СШ "Локомотив" Выборгского района</t>
  </si>
  <si>
    <t>101 295 942 06</t>
  </si>
  <si>
    <t xml:space="preserve">юниоры, юниорки (17-18 лет), юноши, девушки (15-16 лет), юноши, девушки (13-14 лет) </t>
  </si>
  <si>
    <t>по велосипедному спорту ВМХ - фристайл - парк ( или парк - смешанный )</t>
  </si>
  <si>
    <t>№ ВРВС: 0080061612Я</t>
  </si>
  <si>
    <t>Юноши 15-16 лет</t>
  </si>
  <si>
    <t>Девушки 13-14 лет</t>
  </si>
  <si>
    <t>Юноши 13-14 лет</t>
  </si>
  <si>
    <t>ДАТА ПРОВЕДЕНИЯ: 18 июля - 22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</si>
</sst>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5" fillId="0" borderId="0"/>
    <xf numFmtId="0" fontId="4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6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justify"/>
    </xf>
    <xf numFmtId="0" fontId="13" fillId="0" borderId="0" xfId="8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164" fontId="11" fillId="0" borderId="0" xfId="2" applyNumberFormat="1" applyFont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49" fontId="10" fillId="0" borderId="0" xfId="2" applyNumberFormat="1" applyFont="1" applyAlignment="1">
      <alignment vertical="center"/>
    </xf>
    <xf numFmtId="49" fontId="10" fillId="0" borderId="0" xfId="2" applyNumberFormat="1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0" applyFont="1"/>
    <xf numFmtId="0" fontId="19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1" fontId="6" fillId="0" borderId="0" xfId="2" applyNumberFormat="1" applyFont="1" applyAlignment="1">
      <alignment horizontal="center" vertical="center"/>
    </xf>
    <xf numFmtId="1" fontId="6" fillId="0" borderId="0" xfId="2" applyNumberFormat="1" applyFont="1" applyAlignment="1">
      <alignment vertical="center"/>
    </xf>
    <xf numFmtId="0" fontId="22" fillId="0" borderId="0" xfId="2" applyFont="1" applyAlignment="1">
      <alignment horizontal="center" vertical="center"/>
    </xf>
    <xf numFmtId="0" fontId="22" fillId="0" borderId="0" xfId="3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1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3" fillId="4" borderId="0" xfId="2" applyFont="1" applyFill="1" applyAlignment="1">
      <alignment horizontal="center" vertical="center"/>
    </xf>
    <xf numFmtId="0" fontId="23" fillId="4" borderId="0" xfId="0" applyFont="1" applyFill="1" applyAlignment="1">
      <alignment horizontal="left" vertical="center"/>
    </xf>
    <xf numFmtId="14" fontId="23" fillId="4" borderId="0" xfId="0" applyNumberFormat="1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6" fillId="4" borderId="0" xfId="2" applyFont="1" applyFill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vertical="center"/>
    </xf>
    <xf numFmtId="0" fontId="6" fillId="0" borderId="4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6" fillId="0" borderId="3" xfId="2" applyFont="1" applyBorder="1" applyAlignment="1">
      <alignment horizontal="right" vertical="center"/>
    </xf>
    <xf numFmtId="0" fontId="6" fillId="0" borderId="8" xfId="2" applyFont="1" applyBorder="1" applyAlignment="1">
      <alignment horizontal="right" vertical="center"/>
    </xf>
    <xf numFmtId="0" fontId="6" fillId="0" borderId="6" xfId="2" applyFont="1" applyBorder="1" applyAlignment="1">
      <alignment vertical="center"/>
    </xf>
    <xf numFmtId="0" fontId="6" fillId="0" borderId="5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" fontId="6" fillId="0" borderId="4" xfId="2" applyNumberFormat="1" applyFont="1" applyBorder="1" applyAlignment="1">
      <alignment horizontal="center" vertical="center"/>
    </xf>
    <xf numFmtId="1" fontId="6" fillId="0" borderId="4" xfId="2" applyNumberFormat="1" applyFont="1" applyBorder="1" applyAlignment="1">
      <alignment vertical="center"/>
    </xf>
    <xf numFmtId="1" fontId="6" fillId="0" borderId="6" xfId="2" applyNumberFormat="1" applyFont="1" applyBorder="1" applyAlignment="1">
      <alignment horizontal="center" vertical="center"/>
    </xf>
    <xf numFmtId="0" fontId="6" fillId="0" borderId="10" xfId="2" applyFont="1" applyBorder="1" applyAlignment="1">
      <alignment vertical="center"/>
    </xf>
    <xf numFmtId="0" fontId="6" fillId="0" borderId="10" xfId="2" applyFont="1" applyBorder="1" applyAlignment="1">
      <alignment horizontal="left" vertical="center"/>
    </xf>
    <xf numFmtId="0" fontId="6" fillId="0" borderId="10" xfId="2" applyFont="1" applyBorder="1" applyAlignment="1">
      <alignment horizontal="right" vertical="center"/>
    </xf>
    <xf numFmtId="0" fontId="6" fillId="0" borderId="11" xfId="2" applyFont="1" applyBorder="1" applyAlignment="1">
      <alignment horizontal="right" vertical="center"/>
    </xf>
    <xf numFmtId="0" fontId="20" fillId="0" borderId="3" xfId="2" applyFont="1" applyBorder="1" applyAlignment="1">
      <alignment horizontal="left" vertical="center"/>
    </xf>
    <xf numFmtId="46" fontId="8" fillId="3" borderId="2" xfId="3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14" fontId="23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7" fillId="2" borderId="4" xfId="2" applyFont="1" applyFill="1" applyBorder="1" applyAlignment="1">
      <alignment vertical="center"/>
    </xf>
    <xf numFmtId="0" fontId="15" fillId="0" borderId="1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12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7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49" fontId="15" fillId="0" borderId="4" xfId="2" applyNumberFormat="1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9" fontId="15" fillId="0" borderId="4" xfId="2" applyNumberFormat="1" applyFont="1" applyBorder="1" applyAlignment="1">
      <alignment horizontal="center" vertical="center"/>
    </xf>
    <xf numFmtId="0" fontId="15" fillId="0" borderId="5" xfId="2" applyFont="1" applyBorder="1" applyAlignment="1">
      <alignment horizontal="left" vertical="center"/>
    </xf>
    <xf numFmtId="0" fontId="15" fillId="0" borderId="5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5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1" xfId="2" applyFont="1" applyBorder="1" applyAlignment="1">
      <alignment vertical="center"/>
    </xf>
    <xf numFmtId="0" fontId="15" fillId="0" borderId="12" xfId="2" applyFont="1" applyBorder="1" applyAlignment="1">
      <alignment horizontal="center" vertical="center"/>
    </xf>
    <xf numFmtId="0" fontId="15" fillId="0" borderId="1" xfId="2" applyFont="1" applyBorder="1" applyAlignment="1">
      <alignment vertical="center"/>
    </xf>
    <xf numFmtId="0" fontId="15" fillId="0" borderId="8" xfId="2" applyFont="1" applyBorder="1" applyAlignment="1">
      <alignment vertical="center"/>
    </xf>
    <xf numFmtId="49" fontId="15" fillId="0" borderId="5" xfId="2" applyNumberFormat="1" applyFont="1" applyBorder="1" applyAlignment="1">
      <alignment vertical="center"/>
    </xf>
    <xf numFmtId="0" fontId="15" fillId="0" borderId="6" xfId="2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2" fontId="6" fillId="4" borderId="2" xfId="2" applyNumberFormat="1" applyFont="1" applyFill="1" applyBorder="1" applyAlignment="1">
      <alignment horizontal="center" vertical="center"/>
    </xf>
    <xf numFmtId="2" fontId="6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10" xfId="2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20" fillId="0" borderId="8" xfId="2" applyFont="1" applyBorder="1" applyAlignment="1">
      <alignment horizontal="right" vertical="center"/>
    </xf>
    <xf numFmtId="0" fontId="6" fillId="0" borderId="9" xfId="2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3" applyFont="1" applyAlignment="1">
      <alignment horizontal="left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6" fillId="0" borderId="9" xfId="2" applyFont="1" applyBorder="1" applyAlignment="1">
      <alignment horizontal="left" vertical="center"/>
    </xf>
    <xf numFmtId="0" fontId="6" fillId="0" borderId="10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46" fontId="8" fillId="2" borderId="2" xfId="3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6" fillId="0" borderId="5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7" fillId="2" borderId="5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3 2" xfId="10" xr:uid="{00000000-0005-0000-0000-000006000000}"/>
    <cellStyle name="Обычный 3 2 2" xfId="12" xr:uid="{00000000-0005-0000-0000-000007000000}"/>
    <cellStyle name="Обычный 3 3" xfId="11" xr:uid="{00000000-0005-0000-0000-000008000000}"/>
    <cellStyle name="Обычный 3 4" xfId="9" xr:uid="{00000000-0005-0000-0000-000009000000}"/>
    <cellStyle name="Обычный 4" xfId="4" xr:uid="{00000000-0005-0000-0000-00000A000000}"/>
    <cellStyle name="Обычный_ID4938_RS_1" xfId="8" xr:uid="{00000000-0005-0000-0000-00000B000000}"/>
    <cellStyle name="Обычный_Стартовый протокол Смирнов_20101106_Results" xfId="3" xr:uid="{00000000-0005-0000-0000-00000C000000}"/>
  </cellStyles>
  <dxfs count="18"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350521</xdr:colOff>
      <xdr:row>0</xdr:row>
      <xdr:rowOff>157480</xdr:rowOff>
    </xdr:from>
    <xdr:to>
      <xdr:col>2</xdr:col>
      <xdr:colOff>670561</xdr:colOff>
      <xdr:row>3</xdr:row>
      <xdr:rowOff>228600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" r="69163" b="-6655"/>
        <a:stretch/>
      </xdr:blipFill>
      <xdr:spPr>
        <a:xfrm>
          <a:off x="350521" y="157480"/>
          <a:ext cx="800100" cy="916940"/>
        </a:xfrm>
        <a:prstGeom prst="rect">
          <a:avLst/>
        </a:prstGeom>
      </xdr:spPr>
    </xdr:pic>
    <xdr:clientData/>
  </xdr:twoCellAnchor>
  <xdr:twoCellAnchor editAs="oneCell">
    <xdr:from>
      <xdr:col>7</xdr:col>
      <xdr:colOff>3589021</xdr:colOff>
      <xdr:row>0</xdr:row>
      <xdr:rowOff>220981</xdr:rowOff>
    </xdr:from>
    <xdr:to>
      <xdr:col>7</xdr:col>
      <xdr:colOff>4991101</xdr:colOff>
      <xdr:row>3</xdr:row>
      <xdr:rowOff>205741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731"/>
        <a:stretch/>
      </xdr:blipFill>
      <xdr:spPr bwMode="auto">
        <a:xfrm>
          <a:off x="9631681" y="220981"/>
          <a:ext cx="1402080" cy="830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98424</xdr:rowOff>
    </xdr:from>
    <xdr:to>
      <xdr:col>2</xdr:col>
      <xdr:colOff>219075</xdr:colOff>
      <xdr:row>3</xdr:row>
      <xdr:rowOff>205162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5495" b="-6988"/>
        <a:stretch/>
      </xdr:blipFill>
      <xdr:spPr>
        <a:xfrm>
          <a:off x="285750" y="98424"/>
          <a:ext cx="933450" cy="963988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0</xdr:row>
      <xdr:rowOff>114300</xdr:rowOff>
    </xdr:from>
    <xdr:to>
      <xdr:col>14</xdr:col>
      <xdr:colOff>533400</xdr:colOff>
      <xdr:row>3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731"/>
        <a:stretch/>
      </xdr:blipFill>
      <xdr:spPr bwMode="auto">
        <a:xfrm>
          <a:off x="11430000" y="114300"/>
          <a:ext cx="141922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98424</xdr:rowOff>
    </xdr:from>
    <xdr:to>
      <xdr:col>2</xdr:col>
      <xdr:colOff>219075</xdr:colOff>
      <xdr:row>3</xdr:row>
      <xdr:rowOff>205162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5495" b="-6988"/>
        <a:stretch/>
      </xdr:blipFill>
      <xdr:spPr>
        <a:xfrm>
          <a:off x="285750" y="98424"/>
          <a:ext cx="939165" cy="952558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0</xdr:row>
      <xdr:rowOff>114300</xdr:rowOff>
    </xdr:from>
    <xdr:to>
      <xdr:col>14</xdr:col>
      <xdr:colOff>533400</xdr:colOff>
      <xdr:row>3</xdr:row>
      <xdr:rowOff>104775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731"/>
        <a:stretch/>
      </xdr:blipFill>
      <xdr:spPr bwMode="auto">
        <a:xfrm>
          <a:off x="11553825" y="114300"/>
          <a:ext cx="1423035" cy="8362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98424</xdr:rowOff>
    </xdr:from>
    <xdr:to>
      <xdr:col>2</xdr:col>
      <xdr:colOff>219075</xdr:colOff>
      <xdr:row>3</xdr:row>
      <xdr:rowOff>205162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5495" b="-6988"/>
        <a:stretch/>
      </xdr:blipFill>
      <xdr:spPr>
        <a:xfrm>
          <a:off x="285750" y="98424"/>
          <a:ext cx="939165" cy="952558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0</xdr:row>
      <xdr:rowOff>114300</xdr:rowOff>
    </xdr:from>
    <xdr:to>
      <xdr:col>14</xdr:col>
      <xdr:colOff>533400</xdr:colOff>
      <xdr:row>3</xdr:row>
      <xdr:rowOff>104775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731"/>
        <a:stretch/>
      </xdr:blipFill>
      <xdr:spPr bwMode="auto">
        <a:xfrm>
          <a:off x="11591925" y="114300"/>
          <a:ext cx="1423035" cy="8362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98424</xdr:rowOff>
    </xdr:from>
    <xdr:to>
      <xdr:col>2</xdr:col>
      <xdr:colOff>219075</xdr:colOff>
      <xdr:row>3</xdr:row>
      <xdr:rowOff>205162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5495" b="-6988"/>
        <a:stretch/>
      </xdr:blipFill>
      <xdr:spPr>
        <a:xfrm>
          <a:off x="285750" y="98424"/>
          <a:ext cx="939165" cy="952558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0</xdr:row>
      <xdr:rowOff>114300</xdr:rowOff>
    </xdr:from>
    <xdr:to>
      <xdr:col>14</xdr:col>
      <xdr:colOff>533400</xdr:colOff>
      <xdr:row>3</xdr:row>
      <xdr:rowOff>104775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731"/>
        <a:stretch/>
      </xdr:blipFill>
      <xdr:spPr bwMode="auto">
        <a:xfrm>
          <a:off x="11584305" y="114300"/>
          <a:ext cx="1423035" cy="8362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98424</xdr:rowOff>
    </xdr:from>
    <xdr:to>
      <xdr:col>2</xdr:col>
      <xdr:colOff>219075</xdr:colOff>
      <xdr:row>3</xdr:row>
      <xdr:rowOff>205162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5495" b="-6988"/>
        <a:stretch/>
      </xdr:blipFill>
      <xdr:spPr>
        <a:xfrm>
          <a:off x="285750" y="98424"/>
          <a:ext cx="939165" cy="952558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0</xdr:row>
      <xdr:rowOff>114300</xdr:rowOff>
    </xdr:from>
    <xdr:to>
      <xdr:col>14</xdr:col>
      <xdr:colOff>533400</xdr:colOff>
      <xdr:row>3</xdr:row>
      <xdr:rowOff>104775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731"/>
        <a:stretch/>
      </xdr:blipFill>
      <xdr:spPr bwMode="auto">
        <a:xfrm>
          <a:off x="11645265" y="114300"/>
          <a:ext cx="1423035" cy="8362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98424</xdr:rowOff>
    </xdr:from>
    <xdr:to>
      <xdr:col>2</xdr:col>
      <xdr:colOff>219075</xdr:colOff>
      <xdr:row>3</xdr:row>
      <xdr:rowOff>205162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48208F4-89DB-446E-8940-C0997282E0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5495" b="-6988"/>
        <a:stretch/>
      </xdr:blipFill>
      <xdr:spPr>
        <a:xfrm>
          <a:off x="285750" y="98424"/>
          <a:ext cx="939165" cy="952558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0</xdr:row>
      <xdr:rowOff>114300</xdr:rowOff>
    </xdr:from>
    <xdr:to>
      <xdr:col>14</xdr:col>
      <xdr:colOff>533400</xdr:colOff>
      <xdr:row>3</xdr:row>
      <xdr:rowOff>104775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A001C6B-8C07-45AC-8349-BCFDE810F29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731"/>
        <a:stretch/>
      </xdr:blipFill>
      <xdr:spPr bwMode="auto">
        <a:xfrm>
          <a:off x="11439525" y="114300"/>
          <a:ext cx="1423035" cy="8362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1939-88D1-354B-8D6E-B2A5F9D671CA}">
  <sheetPr>
    <tabColor theme="3" tint="-0.249977111117893"/>
  </sheetPr>
  <dimension ref="A1:K60"/>
  <sheetViews>
    <sheetView view="pageBreakPreview" zoomScaleNormal="100" zoomScaleSheetLayoutView="100" workbookViewId="0">
      <selection activeCell="A60" sqref="A60:XFD62"/>
    </sheetView>
  </sheetViews>
  <sheetFormatPr defaultColWidth="9.109375" defaultRowHeight="13.8" x14ac:dyDescent="0.25"/>
  <cols>
    <col min="1" max="1" width="7" style="2" customWidth="1"/>
    <col min="2" max="2" width="7.6640625" style="4" hidden="1" customWidth="1"/>
    <col min="3" max="3" width="15" style="4" customWidth="1"/>
    <col min="4" max="4" width="23" style="2" customWidth="1"/>
    <col min="5" max="5" width="11.77734375" style="2" customWidth="1"/>
    <col min="6" max="6" width="8.6640625" style="2" customWidth="1"/>
    <col min="7" max="7" width="22.6640625" style="2" customWidth="1"/>
    <col min="8" max="8" width="78.44140625" style="2" customWidth="1"/>
    <col min="9" max="16384" width="9.109375" style="2"/>
  </cols>
  <sheetData>
    <row r="1" spans="1:11" s="15" customFormat="1" ht="22.5" customHeight="1" x14ac:dyDescent="0.25">
      <c r="A1" s="129" t="s">
        <v>0</v>
      </c>
      <c r="B1" s="129"/>
      <c r="C1" s="129"/>
      <c r="D1" s="129"/>
      <c r="E1" s="129"/>
      <c r="F1" s="129"/>
      <c r="G1" s="129"/>
      <c r="H1" s="129"/>
    </row>
    <row r="2" spans="1:11" s="15" customFormat="1" ht="22.5" customHeight="1" x14ac:dyDescent="0.25">
      <c r="A2" s="130" t="s">
        <v>50</v>
      </c>
      <c r="B2" s="130"/>
      <c r="C2" s="130"/>
      <c r="D2" s="130"/>
      <c r="E2" s="130"/>
      <c r="F2" s="130"/>
      <c r="G2" s="130"/>
      <c r="H2" s="130"/>
    </row>
    <row r="3" spans="1:11" s="15" customFormat="1" ht="22.5" customHeight="1" x14ac:dyDescent="0.25">
      <c r="A3" s="129" t="s">
        <v>8</v>
      </c>
      <c r="B3" s="129"/>
      <c r="C3" s="129"/>
      <c r="D3" s="129"/>
      <c r="E3" s="129"/>
      <c r="F3" s="129"/>
      <c r="G3" s="129"/>
      <c r="H3" s="129"/>
    </row>
    <row r="4" spans="1:11" s="15" customFormat="1" ht="22.5" customHeight="1" x14ac:dyDescent="0.25">
      <c r="A4" s="129"/>
      <c r="B4" s="129"/>
      <c r="C4" s="129"/>
      <c r="D4" s="129"/>
      <c r="E4" s="129"/>
      <c r="F4" s="129"/>
      <c r="G4" s="129"/>
      <c r="H4" s="129"/>
    </row>
    <row r="5" spans="1:11" s="15" customFormat="1" ht="6.75" customHeight="1" x14ac:dyDescent="0.3">
      <c r="A5" s="129"/>
      <c r="B5" s="129"/>
      <c r="C5" s="129"/>
      <c r="D5" s="129"/>
      <c r="E5" s="129"/>
      <c r="F5" s="129"/>
      <c r="G5" s="129"/>
      <c r="H5" s="129"/>
      <c r="K5" s="16"/>
    </row>
    <row r="6" spans="1:11" s="17" customFormat="1" ht="25.8" x14ac:dyDescent="0.25">
      <c r="A6" s="128" t="s">
        <v>31</v>
      </c>
      <c r="B6" s="128"/>
      <c r="C6" s="128"/>
      <c r="D6" s="128"/>
      <c r="E6" s="128"/>
      <c r="F6" s="128"/>
      <c r="G6" s="128"/>
      <c r="H6" s="128"/>
    </row>
    <row r="7" spans="1:11" s="15" customFormat="1" ht="18" customHeight="1" x14ac:dyDescent="0.25">
      <c r="A7" s="136" t="s">
        <v>138</v>
      </c>
      <c r="B7" s="136"/>
      <c r="C7" s="136"/>
      <c r="D7" s="136"/>
      <c r="E7" s="136"/>
      <c r="F7" s="136"/>
      <c r="G7" s="136"/>
      <c r="H7" s="136"/>
    </row>
    <row r="8" spans="1:11" s="15" customFormat="1" ht="6" customHeight="1" x14ac:dyDescent="0.25">
      <c r="A8" s="136" t="s">
        <v>32</v>
      </c>
      <c r="B8" s="136"/>
      <c r="C8" s="136"/>
      <c r="D8" s="136"/>
      <c r="E8" s="136"/>
      <c r="F8" s="136"/>
      <c r="G8" s="136"/>
      <c r="H8" s="136"/>
    </row>
    <row r="9" spans="1:11" s="15" customFormat="1" ht="18" customHeight="1" x14ac:dyDescent="0.25">
      <c r="A9" s="136" t="s">
        <v>102</v>
      </c>
      <c r="B9" s="136"/>
      <c r="C9" s="136"/>
      <c r="D9" s="136"/>
      <c r="E9" s="136"/>
      <c r="F9" s="136"/>
      <c r="G9" s="136"/>
      <c r="H9" s="136"/>
    </row>
    <row r="10" spans="1:11" s="15" customFormat="1" ht="19.5" customHeight="1" x14ac:dyDescent="0.25">
      <c r="A10" s="136" t="s">
        <v>137</v>
      </c>
      <c r="B10" s="136"/>
      <c r="C10" s="136"/>
      <c r="D10" s="136"/>
      <c r="E10" s="136"/>
      <c r="F10" s="136"/>
      <c r="G10" s="136"/>
      <c r="H10" s="136"/>
    </row>
    <row r="11" spans="1:11" s="15" customFormat="1" ht="7.5" customHeight="1" x14ac:dyDescent="0.25">
      <c r="A11" s="136"/>
      <c r="B11" s="136"/>
      <c r="C11" s="136"/>
      <c r="D11" s="136"/>
      <c r="E11" s="136"/>
      <c r="F11" s="136"/>
      <c r="G11" s="136"/>
      <c r="H11" s="136"/>
    </row>
    <row r="12" spans="1:11" x14ac:dyDescent="0.25">
      <c r="A12" s="131" t="s">
        <v>49</v>
      </c>
      <c r="B12" s="132"/>
      <c r="C12" s="132"/>
      <c r="D12" s="132"/>
      <c r="E12" s="56"/>
      <c r="F12" s="56"/>
      <c r="G12" s="56"/>
      <c r="H12" s="59" t="s">
        <v>139</v>
      </c>
    </row>
    <row r="13" spans="1:11" x14ac:dyDescent="0.25">
      <c r="A13" s="133" t="s">
        <v>117</v>
      </c>
      <c r="B13" s="134"/>
      <c r="C13" s="134"/>
      <c r="D13" s="134"/>
      <c r="E13" s="47"/>
      <c r="F13" s="47"/>
      <c r="G13" s="47"/>
      <c r="H13" s="115" t="s">
        <v>114</v>
      </c>
    </row>
    <row r="14" spans="1:11" x14ac:dyDescent="0.25">
      <c r="A14" s="135" t="s">
        <v>7</v>
      </c>
      <c r="B14" s="135"/>
      <c r="C14" s="135"/>
      <c r="D14" s="135"/>
      <c r="E14" s="135"/>
      <c r="F14" s="135"/>
      <c r="G14" s="135"/>
      <c r="H14" s="135"/>
    </row>
    <row r="15" spans="1:11" x14ac:dyDescent="0.25">
      <c r="A15" s="116" t="s">
        <v>13</v>
      </c>
      <c r="B15" s="102"/>
      <c r="C15" s="102"/>
      <c r="D15" s="56"/>
      <c r="E15" s="56"/>
      <c r="F15" s="56"/>
      <c r="G15" s="58" t="s">
        <v>32</v>
      </c>
      <c r="H15" s="59"/>
    </row>
    <row r="16" spans="1:11" x14ac:dyDescent="0.25">
      <c r="A16" s="117" t="s">
        <v>14</v>
      </c>
      <c r="B16" s="118"/>
      <c r="C16" s="118"/>
      <c r="D16" s="119"/>
      <c r="E16" s="120"/>
      <c r="F16" s="120"/>
      <c r="G16" s="120"/>
      <c r="H16" s="19" t="s">
        <v>115</v>
      </c>
    </row>
    <row r="17" spans="1:8" x14ac:dyDescent="0.25">
      <c r="A17" s="121" t="s">
        <v>15</v>
      </c>
      <c r="B17" s="46"/>
      <c r="C17" s="46"/>
      <c r="D17" s="48"/>
      <c r="E17" s="47"/>
      <c r="F17" s="47"/>
      <c r="G17" s="47"/>
      <c r="H17" s="49" t="s">
        <v>116</v>
      </c>
    </row>
    <row r="18" spans="1:8" x14ac:dyDescent="0.25">
      <c r="H18" s="18"/>
    </row>
    <row r="19" spans="1:8" ht="7.5" customHeight="1" x14ac:dyDescent="0.25"/>
    <row r="20" spans="1:8" s="5" customFormat="1" ht="16.5" customHeight="1" x14ac:dyDescent="0.25">
      <c r="A20" s="126" t="s">
        <v>5</v>
      </c>
      <c r="B20" s="127" t="s">
        <v>9</v>
      </c>
      <c r="C20" s="127" t="s">
        <v>29</v>
      </c>
      <c r="D20" s="127" t="s">
        <v>2</v>
      </c>
      <c r="E20" s="127" t="s">
        <v>27</v>
      </c>
      <c r="F20" s="127" t="s">
        <v>6</v>
      </c>
      <c r="G20" s="127" t="s">
        <v>10</v>
      </c>
      <c r="H20" s="127" t="s">
        <v>35</v>
      </c>
    </row>
    <row r="21" spans="1:8" s="5" customFormat="1" ht="16.5" customHeight="1" x14ac:dyDescent="0.25">
      <c r="A21" s="126"/>
      <c r="B21" s="127"/>
      <c r="C21" s="127"/>
      <c r="D21" s="127"/>
      <c r="E21" s="127"/>
      <c r="F21" s="127"/>
      <c r="G21" s="127"/>
      <c r="H21" s="127"/>
    </row>
    <row r="22" spans="1:8" s="5" customFormat="1" ht="27" customHeight="1" x14ac:dyDescent="0.25">
      <c r="A22" s="22">
        <v>1</v>
      </c>
      <c r="B22" s="23">
        <v>1</v>
      </c>
      <c r="C22" s="125" t="s">
        <v>38</v>
      </c>
      <c r="D22" s="125"/>
      <c r="E22" s="23"/>
      <c r="F22" s="23"/>
      <c r="G22" s="23"/>
      <c r="H22" s="23"/>
    </row>
    <row r="23" spans="1:8" s="38" customFormat="1" ht="27" customHeight="1" x14ac:dyDescent="0.25">
      <c r="A23" s="33">
        <v>1</v>
      </c>
      <c r="B23" s="34"/>
      <c r="C23" s="33" t="s">
        <v>121</v>
      </c>
      <c r="D23" s="35" t="s">
        <v>120</v>
      </c>
      <c r="E23" s="36">
        <v>39020</v>
      </c>
      <c r="F23" s="33" t="s">
        <v>26</v>
      </c>
      <c r="G23" s="33" t="s">
        <v>38</v>
      </c>
      <c r="H23" s="37" t="s">
        <v>52</v>
      </c>
    </row>
    <row r="24" spans="1:8" ht="27" customHeight="1" x14ac:dyDescent="0.25">
      <c r="A24" s="24"/>
      <c r="B24" s="25"/>
      <c r="C24" s="24"/>
      <c r="D24" s="26"/>
      <c r="E24" s="27"/>
      <c r="F24" s="24"/>
      <c r="G24" s="24"/>
      <c r="H24" s="28"/>
    </row>
    <row r="25" spans="1:8" ht="27" customHeight="1" x14ac:dyDescent="0.25">
      <c r="A25" s="24">
        <v>2</v>
      </c>
      <c r="B25" s="25">
        <v>2</v>
      </c>
      <c r="C25" s="124" t="s">
        <v>41</v>
      </c>
      <c r="D25" s="124"/>
      <c r="E25" s="27"/>
      <c r="F25" s="24"/>
      <c r="G25" s="24"/>
      <c r="H25" s="28"/>
    </row>
    <row r="26" spans="1:8" s="38" customFormat="1" ht="27" customHeight="1" x14ac:dyDescent="0.25">
      <c r="A26" s="33">
        <v>2</v>
      </c>
      <c r="B26" s="34"/>
      <c r="C26" s="33" t="s">
        <v>58</v>
      </c>
      <c r="D26" s="35" t="s">
        <v>53</v>
      </c>
      <c r="E26" s="36" t="s">
        <v>54</v>
      </c>
      <c r="F26" s="33" t="s">
        <v>34</v>
      </c>
      <c r="G26" s="37" t="s">
        <v>41</v>
      </c>
      <c r="H26" s="37" t="s">
        <v>55</v>
      </c>
    </row>
    <row r="27" spans="1:8" s="38" customFormat="1" ht="27" customHeight="1" x14ac:dyDescent="0.25">
      <c r="A27" s="33">
        <v>3</v>
      </c>
      <c r="B27" s="34"/>
      <c r="C27" s="33" t="s">
        <v>59</v>
      </c>
      <c r="D27" s="35" t="s">
        <v>56</v>
      </c>
      <c r="E27" s="36" t="s">
        <v>57</v>
      </c>
      <c r="F27" s="33" t="s">
        <v>34</v>
      </c>
      <c r="G27" s="37" t="s">
        <v>41</v>
      </c>
      <c r="H27" s="37" t="s">
        <v>55</v>
      </c>
    </row>
    <row r="28" spans="1:8" s="38" customFormat="1" ht="27" customHeight="1" x14ac:dyDescent="0.25">
      <c r="A28" s="33">
        <v>4</v>
      </c>
      <c r="B28" s="34"/>
      <c r="C28" s="33" t="s">
        <v>62</v>
      </c>
      <c r="D28" s="35" t="s">
        <v>60</v>
      </c>
      <c r="E28" s="36" t="s">
        <v>61</v>
      </c>
      <c r="F28" s="33" t="s">
        <v>34</v>
      </c>
      <c r="G28" s="37" t="s">
        <v>41</v>
      </c>
      <c r="H28" s="37" t="s">
        <v>55</v>
      </c>
    </row>
    <row r="29" spans="1:8" s="38" customFormat="1" ht="27" customHeight="1" x14ac:dyDescent="0.25">
      <c r="A29" s="33">
        <v>5</v>
      </c>
      <c r="B29" s="34"/>
      <c r="C29" s="33" t="s">
        <v>118</v>
      </c>
      <c r="D29" s="35" t="s">
        <v>119</v>
      </c>
      <c r="E29" s="36">
        <v>39496</v>
      </c>
      <c r="F29" s="33" t="s">
        <v>34</v>
      </c>
      <c r="G29" s="37" t="s">
        <v>41</v>
      </c>
      <c r="H29" s="37" t="s">
        <v>55</v>
      </c>
    </row>
    <row r="30" spans="1:8" ht="27" customHeight="1" x14ac:dyDescent="0.25">
      <c r="A30" s="24"/>
      <c r="B30" s="25"/>
      <c r="C30" s="24"/>
      <c r="D30" s="26"/>
      <c r="E30" s="27"/>
      <c r="F30" s="24"/>
      <c r="G30" s="28"/>
      <c r="H30" s="28"/>
    </row>
    <row r="31" spans="1:8" ht="27" customHeight="1" x14ac:dyDescent="0.25">
      <c r="A31" s="24">
        <v>3</v>
      </c>
      <c r="B31" s="25">
        <v>3</v>
      </c>
      <c r="C31" s="124" t="s">
        <v>36</v>
      </c>
      <c r="D31" s="124"/>
      <c r="E31" s="27"/>
      <c r="F31" s="24"/>
      <c r="G31" s="28"/>
      <c r="H31" s="28"/>
    </row>
    <row r="32" spans="1:8" s="38" customFormat="1" ht="27" customHeight="1" x14ac:dyDescent="0.25">
      <c r="A32" s="33">
        <v>6</v>
      </c>
      <c r="B32" s="34"/>
      <c r="C32" s="33" t="s">
        <v>72</v>
      </c>
      <c r="D32" s="35" t="s">
        <v>64</v>
      </c>
      <c r="E32" s="36" t="s">
        <v>65</v>
      </c>
      <c r="F32" s="33" t="s">
        <v>24</v>
      </c>
      <c r="G32" s="37" t="s">
        <v>36</v>
      </c>
      <c r="H32" s="37" t="s">
        <v>135</v>
      </c>
    </row>
    <row r="33" spans="1:8" s="38" customFormat="1" ht="27" customHeight="1" x14ac:dyDescent="0.25">
      <c r="A33" s="33">
        <v>7</v>
      </c>
      <c r="B33" s="34"/>
      <c r="C33" s="33" t="s">
        <v>73</v>
      </c>
      <c r="D33" s="35" t="s">
        <v>66</v>
      </c>
      <c r="E33" s="36" t="s">
        <v>67</v>
      </c>
      <c r="F33" s="33" t="s">
        <v>24</v>
      </c>
      <c r="G33" s="37" t="s">
        <v>36</v>
      </c>
      <c r="H33" s="37" t="s">
        <v>135</v>
      </c>
    </row>
    <row r="34" spans="1:8" s="38" customFormat="1" ht="27" customHeight="1" x14ac:dyDescent="0.25">
      <c r="A34" s="33">
        <v>8</v>
      </c>
      <c r="B34" s="34"/>
      <c r="C34" s="33" t="s">
        <v>74</v>
      </c>
      <c r="D34" s="35" t="s">
        <v>68</v>
      </c>
      <c r="E34" s="36" t="s">
        <v>69</v>
      </c>
      <c r="F34" s="33" t="s">
        <v>26</v>
      </c>
      <c r="G34" s="37" t="s">
        <v>36</v>
      </c>
      <c r="H34" s="37" t="s">
        <v>63</v>
      </c>
    </row>
    <row r="35" spans="1:8" s="38" customFormat="1" ht="27" customHeight="1" x14ac:dyDescent="0.25">
      <c r="A35" s="33">
        <v>9</v>
      </c>
      <c r="B35" s="34"/>
      <c r="C35" s="33" t="s">
        <v>75</v>
      </c>
      <c r="D35" s="35" t="s">
        <v>70</v>
      </c>
      <c r="E35" s="36" t="s">
        <v>71</v>
      </c>
      <c r="F35" s="33" t="s">
        <v>26</v>
      </c>
      <c r="G35" s="37" t="s">
        <v>36</v>
      </c>
      <c r="H35" s="37" t="s">
        <v>135</v>
      </c>
    </row>
    <row r="36" spans="1:8" ht="27" customHeight="1" x14ac:dyDescent="0.25">
      <c r="A36" s="24"/>
      <c r="B36" s="25"/>
      <c r="C36" s="24"/>
      <c r="D36" s="26"/>
      <c r="E36" s="27"/>
      <c r="F36" s="24"/>
      <c r="G36" s="28"/>
      <c r="H36" s="28"/>
    </row>
    <row r="37" spans="1:8" ht="27" customHeight="1" x14ac:dyDescent="0.25">
      <c r="A37" s="30">
        <v>4</v>
      </c>
      <c r="B37" s="22"/>
      <c r="C37" s="124" t="s">
        <v>40</v>
      </c>
      <c r="D37" s="124"/>
      <c r="E37" s="27"/>
      <c r="F37" s="24"/>
      <c r="G37" s="28"/>
      <c r="H37" s="28"/>
    </row>
    <row r="38" spans="1:8" s="38" customFormat="1" ht="27" customHeight="1" x14ac:dyDescent="0.25">
      <c r="A38" s="33">
        <v>10</v>
      </c>
      <c r="B38" s="34"/>
      <c r="C38" s="33" t="s">
        <v>122</v>
      </c>
      <c r="D38" s="35" t="s">
        <v>123</v>
      </c>
      <c r="E38" s="36">
        <v>39911</v>
      </c>
      <c r="F38" s="33" t="s">
        <v>34</v>
      </c>
      <c r="G38" s="37" t="s">
        <v>40</v>
      </c>
      <c r="H38" s="37" t="s">
        <v>76</v>
      </c>
    </row>
    <row r="39" spans="1:8" s="38" customFormat="1" ht="27" customHeight="1" x14ac:dyDescent="0.25">
      <c r="A39" s="33">
        <v>11</v>
      </c>
      <c r="B39" s="34"/>
      <c r="C39" s="33" t="s">
        <v>124</v>
      </c>
      <c r="D39" s="35" t="s">
        <v>125</v>
      </c>
      <c r="E39" s="36">
        <v>39269</v>
      </c>
      <c r="F39" s="33" t="s">
        <v>26</v>
      </c>
      <c r="G39" s="37" t="s">
        <v>40</v>
      </c>
      <c r="H39" s="37" t="s">
        <v>76</v>
      </c>
    </row>
    <row r="40" spans="1:8" ht="27" customHeight="1" x14ac:dyDescent="0.25">
      <c r="A40" s="24"/>
      <c r="B40" s="25"/>
      <c r="C40" s="24"/>
      <c r="D40" s="26"/>
      <c r="E40" s="27"/>
      <c r="F40" s="24"/>
      <c r="G40" s="28"/>
      <c r="H40" s="28"/>
    </row>
    <row r="41" spans="1:8" ht="27" customHeight="1" x14ac:dyDescent="0.25">
      <c r="A41" s="30">
        <v>5</v>
      </c>
      <c r="B41" s="25"/>
      <c r="C41" s="29" t="s">
        <v>33</v>
      </c>
      <c r="D41" s="26"/>
      <c r="E41" s="27"/>
      <c r="F41" s="25"/>
      <c r="G41" s="25"/>
      <c r="H41" s="31"/>
    </row>
    <row r="42" spans="1:8" s="38" customFormat="1" ht="27" customHeight="1" x14ac:dyDescent="0.25">
      <c r="A42" s="33">
        <v>12</v>
      </c>
      <c r="B42" s="34"/>
      <c r="C42" s="33" t="s">
        <v>80</v>
      </c>
      <c r="D42" s="35" t="s">
        <v>77</v>
      </c>
      <c r="E42" s="36" t="s">
        <v>78</v>
      </c>
      <c r="F42" s="33" t="s">
        <v>24</v>
      </c>
      <c r="G42" s="37" t="s">
        <v>33</v>
      </c>
      <c r="H42" s="37" t="s">
        <v>79</v>
      </c>
    </row>
    <row r="43" spans="1:8" ht="27" customHeight="1" x14ac:dyDescent="0.25">
      <c r="A43" s="24"/>
      <c r="B43" s="25"/>
      <c r="C43" s="24"/>
      <c r="D43" s="26"/>
      <c r="E43" s="27"/>
      <c r="F43" s="24"/>
      <c r="G43" s="28"/>
      <c r="H43" s="28"/>
    </row>
    <row r="44" spans="1:8" ht="27" customHeight="1" x14ac:dyDescent="0.25">
      <c r="A44" s="30">
        <v>6</v>
      </c>
      <c r="B44" s="25"/>
      <c r="C44" s="124" t="s">
        <v>83</v>
      </c>
      <c r="D44" s="124"/>
      <c r="E44" s="27"/>
      <c r="F44" s="24"/>
      <c r="G44" s="28"/>
      <c r="H44" s="28"/>
    </row>
    <row r="45" spans="1:8" s="38" customFormat="1" ht="27" customHeight="1" x14ac:dyDescent="0.25">
      <c r="A45" s="33">
        <v>13</v>
      </c>
      <c r="B45" s="34"/>
      <c r="C45" s="33" t="s">
        <v>84</v>
      </c>
      <c r="D45" s="35" t="s">
        <v>81</v>
      </c>
      <c r="E45" s="36" t="s">
        <v>82</v>
      </c>
      <c r="F45" s="33" t="s">
        <v>34</v>
      </c>
      <c r="G45" s="37" t="s">
        <v>83</v>
      </c>
      <c r="H45" s="37" t="s">
        <v>130</v>
      </c>
    </row>
    <row r="46" spans="1:8" ht="27" customHeight="1" x14ac:dyDescent="0.25">
      <c r="A46" s="24"/>
      <c r="B46" s="25"/>
      <c r="C46" s="24"/>
      <c r="D46" s="26"/>
      <c r="E46" s="27"/>
      <c r="F46" s="24"/>
      <c r="G46" s="28"/>
      <c r="H46" s="28"/>
    </row>
    <row r="47" spans="1:8" ht="27" customHeight="1" x14ac:dyDescent="0.25">
      <c r="A47" s="30">
        <v>7</v>
      </c>
      <c r="B47" s="25"/>
      <c r="C47" s="124" t="s">
        <v>39</v>
      </c>
      <c r="D47" s="124"/>
      <c r="E47" s="27"/>
      <c r="F47" s="24"/>
      <c r="G47" s="28"/>
      <c r="H47" s="28"/>
    </row>
    <row r="48" spans="1:8" s="38" customFormat="1" ht="27" customHeight="1" x14ac:dyDescent="0.25">
      <c r="A48" s="33">
        <v>14</v>
      </c>
      <c r="B48" s="34"/>
      <c r="C48" s="33" t="s">
        <v>85</v>
      </c>
      <c r="D48" s="35" t="s">
        <v>86</v>
      </c>
      <c r="E48" s="36" t="s">
        <v>87</v>
      </c>
      <c r="F48" s="33" t="s">
        <v>17</v>
      </c>
      <c r="G48" s="37" t="s">
        <v>39</v>
      </c>
      <c r="H48" s="37" t="s">
        <v>88</v>
      </c>
    </row>
    <row r="49" spans="1:8" s="38" customFormat="1" ht="27" customHeight="1" x14ac:dyDescent="0.25">
      <c r="A49" s="33">
        <v>15</v>
      </c>
      <c r="B49" s="34"/>
      <c r="C49" s="33" t="s">
        <v>89</v>
      </c>
      <c r="D49" s="35" t="s">
        <v>90</v>
      </c>
      <c r="E49" s="36" t="s">
        <v>91</v>
      </c>
      <c r="F49" s="33" t="s">
        <v>26</v>
      </c>
      <c r="G49" s="37" t="s">
        <v>39</v>
      </c>
      <c r="H49" s="37" t="s">
        <v>88</v>
      </c>
    </row>
    <row r="50" spans="1:8" s="38" customFormat="1" ht="27" customHeight="1" x14ac:dyDescent="0.25">
      <c r="A50" s="33">
        <v>16</v>
      </c>
      <c r="B50" s="34"/>
      <c r="C50" s="33" t="s">
        <v>92</v>
      </c>
      <c r="D50" s="35" t="s">
        <v>93</v>
      </c>
      <c r="E50" s="36" t="s">
        <v>94</v>
      </c>
      <c r="F50" s="33" t="s">
        <v>26</v>
      </c>
      <c r="G50" s="37" t="s">
        <v>39</v>
      </c>
      <c r="H50" s="37" t="s">
        <v>88</v>
      </c>
    </row>
    <row r="51" spans="1:8" s="38" customFormat="1" ht="27" customHeight="1" x14ac:dyDescent="0.25">
      <c r="A51" s="33">
        <v>17</v>
      </c>
      <c r="B51" s="34"/>
      <c r="C51" s="33" t="s">
        <v>136</v>
      </c>
      <c r="D51" s="35" t="s">
        <v>95</v>
      </c>
      <c r="E51" s="36" t="s">
        <v>96</v>
      </c>
      <c r="F51" s="33" t="s">
        <v>26</v>
      </c>
      <c r="G51" s="37" t="s">
        <v>39</v>
      </c>
      <c r="H51" s="37" t="s">
        <v>88</v>
      </c>
    </row>
    <row r="52" spans="1:8" s="38" customFormat="1" ht="27" customHeight="1" x14ac:dyDescent="0.25">
      <c r="A52" s="33">
        <v>18</v>
      </c>
      <c r="B52" s="34"/>
      <c r="C52" s="33" t="s">
        <v>131</v>
      </c>
      <c r="D52" s="35" t="s">
        <v>132</v>
      </c>
      <c r="E52" s="36">
        <v>40165</v>
      </c>
      <c r="F52" s="33" t="s">
        <v>26</v>
      </c>
      <c r="G52" s="37" t="s">
        <v>39</v>
      </c>
      <c r="H52" s="37" t="s">
        <v>88</v>
      </c>
    </row>
    <row r="53" spans="1:8" ht="27" hidden="1" customHeight="1" x14ac:dyDescent="0.25">
      <c r="A53" s="24">
        <v>45</v>
      </c>
      <c r="B53" s="25"/>
      <c r="C53" s="24"/>
      <c r="D53" s="26" t="s">
        <v>97</v>
      </c>
      <c r="E53" s="27" t="s">
        <v>98</v>
      </c>
      <c r="F53" s="24" t="s">
        <v>99</v>
      </c>
      <c r="G53" s="28" t="s">
        <v>39</v>
      </c>
      <c r="H53" s="28" t="s">
        <v>88</v>
      </c>
    </row>
    <row r="54" spans="1:8" ht="27" hidden="1" customHeight="1" x14ac:dyDescent="0.25">
      <c r="A54" s="24">
        <v>46</v>
      </c>
      <c r="B54" s="25"/>
      <c r="C54" s="24"/>
      <c r="D54" s="26" t="s">
        <v>100</v>
      </c>
      <c r="E54" s="27" t="s">
        <v>101</v>
      </c>
      <c r="F54" s="24"/>
      <c r="G54" s="28" t="s">
        <v>39</v>
      </c>
      <c r="H54" s="28" t="s">
        <v>88</v>
      </c>
    </row>
    <row r="55" spans="1:8" s="38" customFormat="1" ht="27" customHeight="1" x14ac:dyDescent="0.25">
      <c r="A55" s="33">
        <v>19</v>
      </c>
      <c r="B55" s="34"/>
      <c r="C55" s="33" t="s">
        <v>133</v>
      </c>
      <c r="D55" s="35" t="s">
        <v>134</v>
      </c>
      <c r="E55" s="36">
        <v>40744</v>
      </c>
      <c r="F55" s="33" t="s">
        <v>34</v>
      </c>
      <c r="G55" s="37" t="s">
        <v>39</v>
      </c>
      <c r="H55" s="37" t="s">
        <v>88</v>
      </c>
    </row>
    <row r="56" spans="1:8" ht="27" customHeight="1" x14ac:dyDescent="0.25">
      <c r="A56" s="24"/>
      <c r="B56" s="25"/>
      <c r="C56" s="24"/>
      <c r="D56" s="26"/>
      <c r="E56" s="27"/>
      <c r="F56" s="24"/>
      <c r="G56" s="28"/>
      <c r="H56" s="28"/>
    </row>
    <row r="57" spans="1:8" ht="27" customHeight="1" x14ac:dyDescent="0.25">
      <c r="A57" s="30">
        <v>8</v>
      </c>
      <c r="B57" s="25"/>
      <c r="C57" s="124" t="s">
        <v>126</v>
      </c>
      <c r="D57" s="124"/>
      <c r="E57" s="27"/>
      <c r="F57" s="24"/>
      <c r="G57" s="28"/>
      <c r="H57" s="28"/>
    </row>
    <row r="58" spans="1:8" s="38" customFormat="1" ht="27" customHeight="1" x14ac:dyDescent="0.25">
      <c r="A58" s="33">
        <v>20</v>
      </c>
      <c r="B58" s="34"/>
      <c r="C58" s="33" t="s">
        <v>127</v>
      </c>
      <c r="D58" s="35" t="s">
        <v>128</v>
      </c>
      <c r="E58" s="36">
        <v>39020</v>
      </c>
      <c r="F58" s="33" t="s">
        <v>26</v>
      </c>
      <c r="G58" s="37" t="s">
        <v>126</v>
      </c>
      <c r="H58" s="37" t="s">
        <v>129</v>
      </c>
    </row>
    <row r="59" spans="1:8" s="38" customFormat="1" ht="27" customHeight="1" x14ac:dyDescent="0.25">
      <c r="A59" s="33"/>
      <c r="B59" s="34"/>
      <c r="C59" s="33"/>
      <c r="D59" s="35"/>
      <c r="E59" s="36"/>
      <c r="F59" s="33"/>
      <c r="G59" s="37"/>
      <c r="H59" s="37"/>
    </row>
    <row r="60" spans="1:8" ht="15.6" x14ac:dyDescent="0.25">
      <c r="H60" s="32"/>
    </row>
  </sheetData>
  <mergeCells count="29">
    <mergeCell ref="A12:D12"/>
    <mergeCell ref="A13:D13"/>
    <mergeCell ref="A14:H14"/>
    <mergeCell ref="A7:H7"/>
    <mergeCell ref="A8:H8"/>
    <mergeCell ref="A9:H9"/>
    <mergeCell ref="A10:H10"/>
    <mergeCell ref="A11:H11"/>
    <mergeCell ref="A6:H6"/>
    <mergeCell ref="A1:H1"/>
    <mergeCell ref="A2:H2"/>
    <mergeCell ref="A3:H3"/>
    <mergeCell ref="A4:H4"/>
    <mergeCell ref="A5:H5"/>
    <mergeCell ref="A20:A21"/>
    <mergeCell ref="B20:B21"/>
    <mergeCell ref="F20:F21"/>
    <mergeCell ref="G20:G21"/>
    <mergeCell ref="H20:H21"/>
    <mergeCell ref="C20:C21"/>
    <mergeCell ref="D20:D21"/>
    <mergeCell ref="E20:E21"/>
    <mergeCell ref="C57:D57"/>
    <mergeCell ref="C22:D22"/>
    <mergeCell ref="C25:D25"/>
    <mergeCell ref="C31:D31"/>
    <mergeCell ref="C37:D37"/>
    <mergeCell ref="C44:D44"/>
    <mergeCell ref="C47:D47"/>
  </mergeCells>
  <phoneticPr fontId="21" type="noConversion"/>
  <printOptions horizontalCentered="1"/>
  <pageMargins left="0.196850393700787" right="0.196850393700787" top="0.59055118110236204" bottom="0.59055118110236204" header="0.15748031496063" footer="0.118110236220472"/>
  <pageSetup paperSize="256" scale="55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R43"/>
  <sheetViews>
    <sheetView view="pageBreakPreview" topLeftCell="A2" zoomScale="80" zoomScaleNormal="100" zoomScaleSheetLayoutView="80" workbookViewId="0">
      <selection activeCell="A17" sqref="A17:D17"/>
    </sheetView>
  </sheetViews>
  <sheetFormatPr defaultColWidth="9.109375" defaultRowHeight="13.8" x14ac:dyDescent="0.25"/>
  <cols>
    <col min="1" max="1" width="7" style="2" customWidth="1"/>
    <col min="2" max="2" width="7.6640625" style="4" customWidth="1"/>
    <col min="3" max="3" width="14.5546875" style="4" customWidth="1"/>
    <col min="4" max="4" width="21" style="2" bestFit="1" customWidth="1"/>
    <col min="5" max="5" width="11.77734375" style="2" customWidth="1"/>
    <col min="6" max="6" width="8.6640625" style="2" customWidth="1"/>
    <col min="7" max="7" width="21.44140625" style="2" customWidth="1"/>
    <col min="8" max="8" width="27" style="2" customWidth="1"/>
    <col min="9" max="9" width="7.44140625" style="2" customWidth="1"/>
    <col min="10" max="10" width="8.33203125" style="2" customWidth="1"/>
    <col min="11" max="11" width="10.6640625" style="2" customWidth="1"/>
    <col min="12" max="13" width="10.33203125" style="2" customWidth="1"/>
    <col min="14" max="14" width="13.6640625" style="2" customWidth="1"/>
    <col min="15" max="15" width="13.33203125" style="2" customWidth="1"/>
    <col min="16" max="16384" width="9.109375" style="2"/>
  </cols>
  <sheetData>
    <row r="1" spans="1:18" s="15" customFormat="1" ht="22.5" customHeight="1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8" s="15" customFormat="1" ht="22.5" customHeight="1" x14ac:dyDescent="0.25">
      <c r="A2" s="130" t="s">
        <v>50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8" s="15" customFormat="1" ht="22.5" customHeight="1" x14ac:dyDescent="0.25">
      <c r="A3" s="129" t="s">
        <v>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8" s="15" customFormat="1" ht="22.5" customHeight="1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</row>
    <row r="5" spans="1:18" s="15" customFormat="1" ht="6.75" customHeight="1" x14ac:dyDescent="0.3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R5" s="16"/>
    </row>
    <row r="6" spans="1:18" s="15" customFormat="1" ht="6.75" customHeight="1" x14ac:dyDescent="0.3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R6" s="16"/>
    </row>
    <row r="7" spans="1:18" s="17" customFormat="1" ht="25.8" x14ac:dyDescent="0.25">
      <c r="A7" s="128" t="s">
        <v>31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</row>
    <row r="8" spans="1:18" s="15" customFormat="1" ht="18" customHeight="1" x14ac:dyDescent="0.25">
      <c r="A8" s="136" t="s">
        <v>12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8" s="15" customFormat="1" ht="6" customHeight="1" x14ac:dyDescent="0.25">
      <c r="A9" s="136" t="s">
        <v>32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spans="1:18" s="15" customFormat="1" ht="18" customHeight="1" x14ac:dyDescent="0.25">
      <c r="A10" s="136" t="s">
        <v>104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</row>
    <row r="11" spans="1:18" s="15" customFormat="1" ht="18" customHeight="1" x14ac:dyDescent="0.25">
      <c r="A11" s="136" t="s">
        <v>42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</row>
    <row r="12" spans="1:18" s="15" customFormat="1" ht="19.5" customHeight="1" x14ac:dyDescent="0.25">
      <c r="A12" s="136" t="s">
        <v>105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</row>
    <row r="13" spans="1:18" s="15" customFormat="1" ht="19.5" customHeight="1" x14ac:dyDescent="0.25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1:18" s="15" customFormat="1" ht="19.5" customHeight="1" x14ac:dyDescent="0.2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</row>
    <row r="15" spans="1:18" s="15" customFormat="1" ht="7.5" customHeight="1" x14ac:dyDescent="0.25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</row>
    <row r="16" spans="1:18" x14ac:dyDescent="0.25">
      <c r="A16" s="131" t="s">
        <v>49</v>
      </c>
      <c r="B16" s="132"/>
      <c r="C16" s="132"/>
      <c r="D16" s="132"/>
      <c r="E16" s="56"/>
      <c r="F16" s="56"/>
      <c r="G16" s="56"/>
      <c r="H16" s="57"/>
      <c r="I16" s="56"/>
      <c r="J16" s="56"/>
      <c r="K16" s="56"/>
      <c r="L16" s="56"/>
      <c r="M16" s="56"/>
      <c r="N16" s="58"/>
      <c r="O16" s="59" t="s">
        <v>139</v>
      </c>
    </row>
    <row r="17" spans="1:15" x14ac:dyDescent="0.25">
      <c r="A17" s="133" t="s">
        <v>143</v>
      </c>
      <c r="B17" s="134"/>
      <c r="C17" s="134"/>
      <c r="D17" s="134"/>
      <c r="E17" s="47"/>
      <c r="F17" s="47"/>
      <c r="G17" s="47"/>
      <c r="H17" s="60"/>
      <c r="I17" s="47"/>
      <c r="J17" s="47"/>
      <c r="K17" s="47"/>
      <c r="L17" s="47"/>
      <c r="M17" s="47"/>
      <c r="N17" s="48"/>
      <c r="O17" s="49" t="s">
        <v>114</v>
      </c>
    </row>
    <row r="18" spans="1:15" x14ac:dyDescent="0.25">
      <c r="A18" s="147" t="s">
        <v>7</v>
      </c>
      <c r="B18" s="137"/>
      <c r="C18" s="137"/>
      <c r="D18" s="137"/>
      <c r="E18" s="137"/>
      <c r="F18" s="137"/>
      <c r="G18" s="137"/>
      <c r="H18" s="139"/>
      <c r="I18" s="137" t="s">
        <v>1</v>
      </c>
      <c r="J18" s="137"/>
      <c r="K18" s="137"/>
      <c r="L18" s="137"/>
      <c r="M18" s="137"/>
      <c r="N18" s="137"/>
      <c r="O18" s="139"/>
    </row>
    <row r="19" spans="1:15" x14ac:dyDescent="0.25">
      <c r="A19" s="45" t="s">
        <v>13</v>
      </c>
      <c r="B19" s="46"/>
      <c r="C19" s="46"/>
      <c r="D19" s="47"/>
      <c r="E19" s="47"/>
      <c r="F19" s="47"/>
      <c r="G19" s="48" t="s">
        <v>32</v>
      </c>
      <c r="H19" s="49"/>
      <c r="I19" s="144" t="s">
        <v>51</v>
      </c>
      <c r="J19" s="145"/>
      <c r="K19" s="145"/>
      <c r="L19" s="145"/>
      <c r="M19" s="145"/>
      <c r="N19" s="145"/>
      <c r="O19" s="146"/>
    </row>
    <row r="20" spans="1:15" x14ac:dyDescent="0.25">
      <c r="A20" s="39" t="s">
        <v>14</v>
      </c>
      <c r="B20" s="40"/>
      <c r="C20" s="40"/>
      <c r="D20" s="42"/>
      <c r="E20" s="41"/>
      <c r="F20" s="41"/>
      <c r="G20" s="41"/>
      <c r="H20" s="43" t="s">
        <v>115</v>
      </c>
      <c r="I20" s="39" t="s">
        <v>37</v>
      </c>
      <c r="J20" s="41"/>
      <c r="K20" s="41"/>
      <c r="L20" s="41"/>
      <c r="M20" s="41"/>
      <c r="N20" s="41"/>
      <c r="O20" s="50"/>
    </row>
    <row r="21" spans="1:15" x14ac:dyDescent="0.25">
      <c r="A21" s="44" t="s">
        <v>15</v>
      </c>
      <c r="B21" s="40"/>
      <c r="C21" s="40"/>
      <c r="D21" s="42"/>
      <c r="E21" s="41"/>
      <c r="F21" s="41"/>
      <c r="G21" s="41"/>
      <c r="H21" s="43" t="s">
        <v>116</v>
      </c>
      <c r="I21" s="39" t="s">
        <v>45</v>
      </c>
      <c r="J21" s="41"/>
      <c r="K21" s="41"/>
      <c r="L21" s="41"/>
      <c r="M21" s="41"/>
      <c r="N21" s="41"/>
      <c r="O21" s="50">
        <v>1</v>
      </c>
    </row>
    <row r="22" spans="1:15" x14ac:dyDescent="0.25">
      <c r="A22" s="39"/>
      <c r="B22" s="40"/>
      <c r="C22" s="40"/>
      <c r="D22" s="41"/>
      <c r="E22" s="41"/>
      <c r="F22" s="41"/>
      <c r="G22" s="41"/>
      <c r="H22" s="43"/>
      <c r="I22" s="51"/>
      <c r="J22" s="52"/>
      <c r="K22" s="52"/>
      <c r="L22" s="52"/>
      <c r="M22" s="53"/>
      <c r="N22" s="54"/>
      <c r="O22" s="55"/>
    </row>
    <row r="23" spans="1:15" ht="7.5" customHeight="1" x14ac:dyDescent="0.25">
      <c r="H23" s="1"/>
    </row>
    <row r="24" spans="1:15" s="5" customFormat="1" ht="16.5" customHeight="1" x14ac:dyDescent="0.25">
      <c r="A24" s="126" t="s">
        <v>5</v>
      </c>
      <c r="B24" s="127" t="s">
        <v>9</v>
      </c>
      <c r="C24" s="127" t="s">
        <v>29</v>
      </c>
      <c r="D24" s="127" t="s">
        <v>2</v>
      </c>
      <c r="E24" s="127" t="s">
        <v>27</v>
      </c>
      <c r="F24" s="127" t="s">
        <v>6</v>
      </c>
      <c r="G24" s="127" t="s">
        <v>10</v>
      </c>
      <c r="H24" s="127" t="s">
        <v>35</v>
      </c>
      <c r="I24" s="140" t="s">
        <v>46</v>
      </c>
      <c r="J24" s="140"/>
      <c r="K24" s="148" t="s">
        <v>47</v>
      </c>
      <c r="L24" s="148"/>
      <c r="M24" s="140" t="s">
        <v>48</v>
      </c>
      <c r="N24" s="141" t="s">
        <v>30</v>
      </c>
      <c r="O24" s="141" t="s">
        <v>11</v>
      </c>
    </row>
    <row r="25" spans="1:15" s="5" customFormat="1" ht="16.5" customHeight="1" x14ac:dyDescent="0.25">
      <c r="A25" s="126"/>
      <c r="B25" s="127"/>
      <c r="C25" s="127"/>
      <c r="D25" s="127"/>
      <c r="E25" s="127"/>
      <c r="F25" s="127"/>
      <c r="G25" s="127"/>
      <c r="H25" s="127"/>
      <c r="I25" s="140"/>
      <c r="J25" s="140"/>
      <c r="K25" s="61" t="s">
        <v>43</v>
      </c>
      <c r="L25" s="61" t="s">
        <v>44</v>
      </c>
      <c r="M25" s="140"/>
      <c r="N25" s="141"/>
      <c r="O25" s="141"/>
    </row>
    <row r="26" spans="1:15" ht="35.4" customHeight="1" x14ac:dyDescent="0.25">
      <c r="A26" s="62">
        <v>1</v>
      </c>
      <c r="B26" s="63"/>
      <c r="C26" s="64" t="s">
        <v>136</v>
      </c>
      <c r="D26" s="65" t="s">
        <v>95</v>
      </c>
      <c r="E26" s="66" t="s">
        <v>96</v>
      </c>
      <c r="F26" s="64" t="s">
        <v>112</v>
      </c>
      <c r="G26" s="67" t="s">
        <v>39</v>
      </c>
      <c r="H26" s="67" t="s">
        <v>88</v>
      </c>
      <c r="I26" s="68"/>
      <c r="J26" s="63"/>
      <c r="K26" s="68">
        <v>50</v>
      </c>
      <c r="L26" s="68">
        <v>40.33</v>
      </c>
      <c r="M26" s="68">
        <v>50</v>
      </c>
      <c r="N26" s="62"/>
      <c r="O26" s="69"/>
    </row>
    <row r="27" spans="1:15" ht="7.5" customHeight="1" x14ac:dyDescent="0.3">
      <c r="A27" s="6"/>
      <c r="B27" s="7"/>
      <c r="C27" s="6"/>
      <c r="D27" s="8"/>
      <c r="E27" s="9"/>
      <c r="F27" s="10"/>
      <c r="G27" s="9"/>
      <c r="H27" s="9"/>
      <c r="I27" s="11"/>
      <c r="J27" s="11"/>
      <c r="K27" s="11"/>
      <c r="L27" s="11"/>
      <c r="M27" s="11"/>
      <c r="N27" s="11"/>
      <c r="O27" s="11"/>
    </row>
    <row r="28" spans="1:15" x14ac:dyDescent="0.25">
      <c r="A28" s="147" t="s">
        <v>3</v>
      </c>
      <c r="B28" s="137"/>
      <c r="C28" s="137"/>
      <c r="D28" s="137"/>
      <c r="E28" s="70"/>
      <c r="F28" s="70"/>
      <c r="G28" s="70"/>
      <c r="H28" s="137" t="s">
        <v>4</v>
      </c>
      <c r="I28" s="137"/>
      <c r="J28" s="137"/>
      <c r="K28" s="137"/>
      <c r="L28" s="137"/>
      <c r="M28" s="137"/>
      <c r="N28" s="137"/>
      <c r="O28" s="139"/>
    </row>
    <row r="29" spans="1:15" s="14" customFormat="1" ht="12" x14ac:dyDescent="0.25">
      <c r="A29" s="78" t="s">
        <v>106</v>
      </c>
      <c r="B29" s="79"/>
      <c r="C29" s="80"/>
      <c r="D29" s="81"/>
      <c r="E29" s="87"/>
      <c r="F29" s="71"/>
      <c r="G29" s="88"/>
      <c r="H29" s="92" t="s">
        <v>25</v>
      </c>
      <c r="I29" s="93">
        <v>1</v>
      </c>
      <c r="J29" s="87"/>
      <c r="K29" s="71"/>
      <c r="L29" s="71"/>
      <c r="M29" s="72"/>
      <c r="N29" s="92" t="s">
        <v>23</v>
      </c>
      <c r="O29" s="94">
        <f>COUNTIF(F$24:F136,"ЗМС")</f>
        <v>0</v>
      </c>
    </row>
    <row r="30" spans="1:15" s="14" customFormat="1" ht="12" x14ac:dyDescent="0.25">
      <c r="A30" s="78" t="s">
        <v>107</v>
      </c>
      <c r="B30" s="79"/>
      <c r="C30" s="82"/>
      <c r="D30" s="81"/>
      <c r="E30" s="89"/>
      <c r="F30" s="73"/>
      <c r="G30" s="90"/>
      <c r="H30" s="92" t="s">
        <v>18</v>
      </c>
      <c r="I30" s="94">
        <v>1</v>
      </c>
      <c r="J30" s="95"/>
      <c r="K30" s="96"/>
      <c r="L30" s="96"/>
      <c r="M30" s="97"/>
      <c r="N30" s="92" t="s">
        <v>16</v>
      </c>
      <c r="O30" s="94">
        <f>COUNTIF(F$24:F136,"МСМК")</f>
        <v>0</v>
      </c>
    </row>
    <row r="31" spans="1:15" s="14" customFormat="1" ht="12" x14ac:dyDescent="0.25">
      <c r="A31" s="78" t="s">
        <v>108</v>
      </c>
      <c r="B31" s="79"/>
      <c r="C31" s="79"/>
      <c r="D31" s="81"/>
      <c r="E31" s="89"/>
      <c r="F31" s="73"/>
      <c r="G31" s="90"/>
      <c r="H31" s="92" t="s">
        <v>19</v>
      </c>
      <c r="I31" s="94">
        <v>1</v>
      </c>
      <c r="J31" s="95"/>
      <c r="K31" s="96"/>
      <c r="L31" s="96"/>
      <c r="M31" s="97"/>
      <c r="N31" s="92" t="s">
        <v>17</v>
      </c>
      <c r="O31" s="94">
        <f>COUNTIF(F$24:F26,"МС")</f>
        <v>0</v>
      </c>
    </row>
    <row r="32" spans="1:15" s="14" customFormat="1" ht="12" x14ac:dyDescent="0.25">
      <c r="A32" s="78" t="s">
        <v>109</v>
      </c>
      <c r="B32" s="79"/>
      <c r="C32" s="79"/>
      <c r="D32" s="81"/>
      <c r="E32" s="89"/>
      <c r="F32" s="73"/>
      <c r="G32" s="90"/>
      <c r="H32" s="92" t="s">
        <v>20</v>
      </c>
      <c r="I32" s="94">
        <v>1</v>
      </c>
      <c r="J32" s="95"/>
      <c r="K32" s="96"/>
      <c r="L32" s="96"/>
      <c r="M32" s="97"/>
      <c r="N32" s="92" t="s">
        <v>24</v>
      </c>
      <c r="O32" s="94">
        <f>COUNTIF(F$23:F26,"КМС")</f>
        <v>0</v>
      </c>
    </row>
    <row r="33" spans="1:15" s="14" customFormat="1" ht="12" x14ac:dyDescent="0.25">
      <c r="A33" s="83"/>
      <c r="B33" s="79"/>
      <c r="C33" s="79"/>
      <c r="D33" s="81"/>
      <c r="E33" s="74"/>
      <c r="F33" s="75"/>
      <c r="G33" s="90"/>
      <c r="H33" s="92" t="s">
        <v>21</v>
      </c>
      <c r="I33" s="94">
        <f>COUNTIF(A11:A90,"НФ")</f>
        <v>0</v>
      </c>
      <c r="J33" s="95"/>
      <c r="K33" s="96"/>
      <c r="L33" s="96"/>
      <c r="M33" s="97"/>
      <c r="N33" s="92" t="s">
        <v>112</v>
      </c>
      <c r="O33" s="94">
        <v>1</v>
      </c>
    </row>
    <row r="34" spans="1:15" s="14" customFormat="1" ht="12" x14ac:dyDescent="0.25">
      <c r="A34" s="84"/>
      <c r="B34" s="85"/>
      <c r="C34" s="79"/>
      <c r="D34" s="81"/>
      <c r="E34" s="74"/>
      <c r="F34" s="75"/>
      <c r="G34" s="90"/>
      <c r="H34" s="92" t="s">
        <v>28</v>
      </c>
      <c r="I34" s="94">
        <f>COUNTIF(A11:A90,"ДСКВ")</f>
        <v>0</v>
      </c>
      <c r="J34" s="95"/>
      <c r="K34" s="96"/>
      <c r="L34" s="96"/>
      <c r="M34" s="97"/>
      <c r="N34" s="92" t="s">
        <v>110</v>
      </c>
      <c r="O34" s="94">
        <f>COUNTIF(F$26:F138,"2 СР")</f>
        <v>0</v>
      </c>
    </row>
    <row r="35" spans="1:15" s="14" customFormat="1" ht="12" x14ac:dyDescent="0.25">
      <c r="A35" s="86"/>
      <c r="B35" s="79"/>
      <c r="C35" s="79"/>
      <c r="D35" s="81"/>
      <c r="E35" s="76"/>
      <c r="F35" s="77"/>
      <c r="G35" s="91"/>
      <c r="H35" s="92" t="s">
        <v>22</v>
      </c>
      <c r="I35" s="94">
        <f>COUNTIF(A11:A90,"НС")</f>
        <v>0</v>
      </c>
      <c r="J35" s="98"/>
      <c r="K35" s="99"/>
      <c r="L35" s="99"/>
      <c r="M35" s="100"/>
      <c r="N35" s="92" t="s">
        <v>111</v>
      </c>
      <c r="O35" s="94">
        <f>COUNTIF(F$26:F139,"3 СР")</f>
        <v>0</v>
      </c>
    </row>
    <row r="36" spans="1:15" ht="5.25" customHeight="1" x14ac:dyDescent="0.25">
      <c r="A36" s="3"/>
      <c r="B36" s="3"/>
      <c r="C36" s="3"/>
      <c r="D36" s="3"/>
      <c r="E36" s="3"/>
      <c r="F36" s="3"/>
      <c r="I36" s="13"/>
      <c r="J36" s="13"/>
      <c r="K36" s="13"/>
      <c r="L36" s="13"/>
      <c r="M36" s="13"/>
      <c r="N36" s="12"/>
      <c r="O36" s="12"/>
    </row>
    <row r="37" spans="1:15" x14ac:dyDescent="0.25">
      <c r="A37" s="147" t="str">
        <f>A19</f>
        <v>ТЕХНИЧЕСКИЙ ДЕЛЕГАТ ФВСР:</v>
      </c>
      <c r="B37" s="137"/>
      <c r="C37" s="137"/>
      <c r="D37" s="137"/>
      <c r="E37" s="137" t="str">
        <f>A20</f>
        <v>ГЛАВНЫЙ СУДЬЯ:</v>
      </c>
      <c r="F37" s="137"/>
      <c r="G37" s="137"/>
      <c r="H37" s="137" t="str">
        <f>A21</f>
        <v>ГЛАВНЫЙ СЕКРЕТАРЬ:</v>
      </c>
      <c r="I37" s="137"/>
      <c r="J37" s="137"/>
      <c r="K37" s="137"/>
      <c r="L37" s="137"/>
      <c r="M37" s="137">
        <f>A22</f>
        <v>0</v>
      </c>
      <c r="N37" s="137"/>
      <c r="O37" s="139"/>
    </row>
    <row r="38" spans="1:15" x14ac:dyDescent="0.25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</row>
    <row r="39" spans="1:15" x14ac:dyDescent="0.25">
      <c r="A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5">
      <c r="A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s="14" customFormat="1" ht="12" x14ac:dyDescent="0.25">
      <c r="A43" s="149">
        <f>H19</f>
        <v>0</v>
      </c>
      <c r="B43" s="142"/>
      <c r="C43" s="142"/>
      <c r="D43" s="142"/>
      <c r="E43" s="142" t="str">
        <f>H20</f>
        <v>ВЫСОЦКИЙ С.М. (1К, г. МОСКВА)</v>
      </c>
      <c r="F43" s="142"/>
      <c r="G43" s="142"/>
      <c r="H43" s="142" t="str">
        <f>H21</f>
        <v>МАЛАХОВ Р.А. (1К, г. ИЖЕВСК)</v>
      </c>
      <c r="I43" s="142"/>
      <c r="J43" s="142"/>
      <c r="K43" s="142"/>
      <c r="L43" s="142"/>
      <c r="M43" s="142">
        <f>H22</f>
        <v>0</v>
      </c>
      <c r="N43" s="142"/>
      <c r="O43" s="143"/>
    </row>
  </sheetData>
  <sortState xmlns:xlrd2="http://schemas.microsoft.com/office/spreadsheetml/2017/richdata2" ref="C26:I26">
    <sortCondition descending="1" ref="I26"/>
  </sortState>
  <mergeCells count="42">
    <mergeCell ref="M43:O43"/>
    <mergeCell ref="A24:A25"/>
    <mergeCell ref="H37:L37"/>
    <mergeCell ref="B24:B25"/>
    <mergeCell ref="A17:D17"/>
    <mergeCell ref="I19:O19"/>
    <mergeCell ref="A18:H18"/>
    <mergeCell ref="I18:O18"/>
    <mergeCell ref="H43:L43"/>
    <mergeCell ref="I24:J25"/>
    <mergeCell ref="K24:L24"/>
    <mergeCell ref="A43:D43"/>
    <mergeCell ref="E43:G43"/>
    <mergeCell ref="A28:D28"/>
    <mergeCell ref="H28:O28"/>
    <mergeCell ref="A37:D37"/>
    <mergeCell ref="E37:G37"/>
    <mergeCell ref="A38:E38"/>
    <mergeCell ref="F38:O38"/>
    <mergeCell ref="M37:O37"/>
    <mergeCell ref="H24:H25"/>
    <mergeCell ref="M24:M25"/>
    <mergeCell ref="N24:N25"/>
    <mergeCell ref="O24:O25"/>
    <mergeCell ref="C24:C25"/>
    <mergeCell ref="D24:D25"/>
    <mergeCell ref="E24:E25"/>
    <mergeCell ref="F24:F25"/>
    <mergeCell ref="G24:G25"/>
    <mergeCell ref="A15:O15"/>
    <mergeCell ref="A16:D16"/>
    <mergeCell ref="A1:O1"/>
    <mergeCell ref="A2:O2"/>
    <mergeCell ref="A3:O3"/>
    <mergeCell ref="A4:O4"/>
    <mergeCell ref="A7:O7"/>
    <mergeCell ref="A5:O5"/>
    <mergeCell ref="A8:O8"/>
    <mergeCell ref="A9:O9"/>
    <mergeCell ref="A10:O10"/>
    <mergeCell ref="A11:O11"/>
    <mergeCell ref="A12:O12"/>
  </mergeCells>
  <conditionalFormatting sqref="A37:XFD37">
    <cfRule type="cellIs" dxfId="17" priority="1" operator="equal">
      <formula>0</formula>
    </cfRule>
    <cfRule type="cellIs" dxfId="16" priority="2" operator="equal">
      <formula>0</formula>
    </cfRule>
  </conditionalFormatting>
  <conditionalFormatting sqref="A37:XFD43">
    <cfRule type="cellIs" dxfId="15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3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78CC2-CAD0-401A-9E9B-6902B6DAE6C0}">
  <sheetPr>
    <tabColor theme="3" tint="-0.249977111117893"/>
    <pageSetUpPr fitToPage="1"/>
  </sheetPr>
  <dimension ref="A1:R50"/>
  <sheetViews>
    <sheetView view="pageBreakPreview" zoomScale="70" zoomScaleNormal="100" zoomScaleSheetLayoutView="70" workbookViewId="0">
      <selection activeCell="A17" sqref="A17:D17"/>
    </sheetView>
  </sheetViews>
  <sheetFormatPr defaultColWidth="9.109375" defaultRowHeight="13.8" x14ac:dyDescent="0.25"/>
  <cols>
    <col min="1" max="1" width="7" style="2" customWidth="1"/>
    <col min="2" max="2" width="7.6640625" style="111" customWidth="1"/>
    <col min="3" max="3" width="14.33203125" style="111" customWidth="1"/>
    <col min="4" max="4" width="21" style="2" bestFit="1" customWidth="1"/>
    <col min="5" max="5" width="11.77734375" style="2" customWidth="1"/>
    <col min="6" max="6" width="8.6640625" style="2" customWidth="1"/>
    <col min="7" max="7" width="23.77734375" style="2" customWidth="1"/>
    <col min="8" max="8" width="27" style="2" customWidth="1"/>
    <col min="9" max="9" width="7.44140625" style="2" customWidth="1"/>
    <col min="10" max="10" width="8.33203125" style="2" customWidth="1"/>
    <col min="11" max="11" width="10.6640625" style="2" customWidth="1"/>
    <col min="12" max="13" width="10.33203125" style="2" customWidth="1"/>
    <col min="14" max="14" width="13.6640625" style="2" customWidth="1"/>
    <col min="15" max="15" width="13.33203125" style="2" customWidth="1"/>
    <col min="16" max="16384" width="9.109375" style="2"/>
  </cols>
  <sheetData>
    <row r="1" spans="1:18" s="15" customFormat="1" ht="22.5" customHeight="1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8" s="15" customFormat="1" ht="22.5" customHeight="1" x14ac:dyDescent="0.25">
      <c r="A2" s="130" t="s">
        <v>50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8" s="15" customFormat="1" ht="22.5" customHeight="1" x14ac:dyDescent="0.25">
      <c r="A3" s="129" t="s">
        <v>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8" s="15" customFormat="1" ht="22.5" customHeight="1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</row>
    <row r="5" spans="1:18" s="15" customFormat="1" ht="6.75" customHeight="1" x14ac:dyDescent="0.3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R5" s="16"/>
    </row>
    <row r="6" spans="1:18" s="15" customFormat="1" ht="6.75" customHeight="1" x14ac:dyDescent="0.3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R6" s="16"/>
    </row>
    <row r="7" spans="1:18" s="17" customFormat="1" ht="25.8" x14ac:dyDescent="0.25">
      <c r="A7" s="128" t="s">
        <v>31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</row>
    <row r="8" spans="1:18" s="15" customFormat="1" ht="18" customHeight="1" x14ac:dyDescent="0.25">
      <c r="A8" s="136" t="s">
        <v>12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8" s="15" customFormat="1" ht="6" customHeight="1" x14ac:dyDescent="0.25">
      <c r="A9" s="136" t="s">
        <v>32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spans="1:18" s="15" customFormat="1" ht="18" customHeight="1" x14ac:dyDescent="0.25">
      <c r="A10" s="136" t="s">
        <v>104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</row>
    <row r="11" spans="1:18" s="15" customFormat="1" ht="18" customHeight="1" x14ac:dyDescent="0.25">
      <c r="A11" s="136" t="s">
        <v>42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</row>
    <row r="12" spans="1:18" s="15" customFormat="1" ht="19.5" customHeight="1" x14ac:dyDescent="0.25">
      <c r="A12" s="136" t="s">
        <v>103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</row>
    <row r="13" spans="1:18" s="15" customFormat="1" ht="19.5" customHeight="1" x14ac:dyDescent="0.25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1:18" s="15" customFormat="1" ht="19.5" customHeight="1" x14ac:dyDescent="0.2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</row>
    <row r="15" spans="1:18" s="15" customFormat="1" ht="7.5" customHeight="1" x14ac:dyDescent="0.25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</row>
    <row r="16" spans="1:18" x14ac:dyDescent="0.25">
      <c r="A16" s="131" t="s">
        <v>49</v>
      </c>
      <c r="B16" s="132"/>
      <c r="C16" s="132"/>
      <c r="D16" s="132"/>
      <c r="E16" s="56"/>
      <c r="F16" s="56"/>
      <c r="G16" s="56"/>
      <c r="H16" s="110"/>
      <c r="I16" s="56"/>
      <c r="J16" s="56"/>
      <c r="K16" s="56"/>
      <c r="L16" s="56"/>
      <c r="M16" s="56"/>
      <c r="N16" s="58"/>
      <c r="O16" s="59" t="s">
        <v>139</v>
      </c>
    </row>
    <row r="17" spans="1:15" x14ac:dyDescent="0.25">
      <c r="A17" s="133" t="s">
        <v>143</v>
      </c>
      <c r="B17" s="134"/>
      <c r="C17" s="134"/>
      <c r="D17" s="134"/>
      <c r="E17" s="47"/>
      <c r="F17" s="47"/>
      <c r="G17" s="47"/>
      <c r="H17" s="60"/>
      <c r="I17" s="47"/>
      <c r="J17" s="47"/>
      <c r="K17" s="47"/>
      <c r="L17" s="47"/>
      <c r="M17" s="47"/>
      <c r="N17" s="48"/>
      <c r="O17" s="49" t="s">
        <v>114</v>
      </c>
    </row>
    <row r="18" spans="1:15" x14ac:dyDescent="0.25">
      <c r="A18" s="147" t="s">
        <v>7</v>
      </c>
      <c r="B18" s="137"/>
      <c r="C18" s="137"/>
      <c r="D18" s="137"/>
      <c r="E18" s="137"/>
      <c r="F18" s="137"/>
      <c r="G18" s="137"/>
      <c r="H18" s="139"/>
      <c r="I18" s="137" t="s">
        <v>1</v>
      </c>
      <c r="J18" s="137"/>
      <c r="K18" s="137"/>
      <c r="L18" s="137"/>
      <c r="M18" s="137"/>
      <c r="N18" s="137"/>
      <c r="O18" s="139"/>
    </row>
    <row r="19" spans="1:15" x14ac:dyDescent="0.25">
      <c r="A19" s="41" t="s">
        <v>13</v>
      </c>
      <c r="B19" s="40"/>
      <c r="C19" s="40"/>
      <c r="D19" s="41"/>
      <c r="E19" s="41"/>
      <c r="F19" s="41"/>
      <c r="G19" s="42" t="s">
        <v>32</v>
      </c>
      <c r="H19" s="43"/>
      <c r="I19" s="144" t="s">
        <v>51</v>
      </c>
      <c r="J19" s="145"/>
      <c r="K19" s="145"/>
      <c r="L19" s="145"/>
      <c r="M19" s="145"/>
      <c r="N19" s="145"/>
      <c r="O19" s="146"/>
    </row>
    <row r="20" spans="1:15" x14ac:dyDescent="0.25">
      <c r="A20" s="41" t="s">
        <v>14</v>
      </c>
      <c r="B20" s="40"/>
      <c r="C20" s="40"/>
      <c r="D20" s="42"/>
      <c r="E20" s="41"/>
      <c r="F20" s="41"/>
      <c r="G20" s="41"/>
      <c r="H20" s="43" t="s">
        <v>115</v>
      </c>
      <c r="I20" s="39" t="s">
        <v>37</v>
      </c>
      <c r="J20" s="41"/>
      <c r="K20" s="41"/>
      <c r="L20" s="41"/>
      <c r="M20" s="41"/>
      <c r="N20" s="41"/>
      <c r="O20" s="50"/>
    </row>
    <row r="21" spans="1:15" x14ac:dyDescent="0.25">
      <c r="A21" s="101" t="s">
        <v>15</v>
      </c>
      <c r="B21" s="40"/>
      <c r="C21" s="40"/>
      <c r="D21" s="42"/>
      <c r="E21" s="41"/>
      <c r="F21" s="41"/>
      <c r="G21" s="41"/>
      <c r="H21" s="43" t="s">
        <v>116</v>
      </c>
      <c r="I21" s="39" t="s">
        <v>45</v>
      </c>
      <c r="J21" s="41"/>
      <c r="K21" s="41"/>
      <c r="L21" s="41"/>
      <c r="M21" s="41"/>
      <c r="N21" s="41"/>
      <c r="O21" s="50">
        <v>1</v>
      </c>
    </row>
    <row r="22" spans="1:15" x14ac:dyDescent="0.25">
      <c r="A22" s="56"/>
      <c r="B22" s="102"/>
      <c r="C22" s="102"/>
      <c r="D22" s="56"/>
      <c r="E22" s="56"/>
      <c r="F22" s="56"/>
      <c r="G22" s="56"/>
      <c r="H22" s="59"/>
      <c r="I22" s="109"/>
      <c r="J22" s="109"/>
      <c r="K22" s="109"/>
      <c r="L22" s="109"/>
      <c r="M22" s="20"/>
      <c r="N22" s="21"/>
      <c r="O22" s="20"/>
    </row>
    <row r="23" spans="1:15" ht="7.5" customHeight="1" x14ac:dyDescent="0.25">
      <c r="H23" s="1"/>
    </row>
    <row r="24" spans="1:15" s="5" customFormat="1" ht="16.5" customHeight="1" x14ac:dyDescent="0.25">
      <c r="A24" s="126" t="s">
        <v>5</v>
      </c>
      <c r="B24" s="127" t="s">
        <v>9</v>
      </c>
      <c r="C24" s="127" t="s">
        <v>29</v>
      </c>
      <c r="D24" s="127" t="s">
        <v>2</v>
      </c>
      <c r="E24" s="127" t="s">
        <v>27</v>
      </c>
      <c r="F24" s="127" t="s">
        <v>6</v>
      </c>
      <c r="G24" s="127" t="s">
        <v>10</v>
      </c>
      <c r="H24" s="127" t="s">
        <v>35</v>
      </c>
      <c r="I24" s="140" t="s">
        <v>46</v>
      </c>
      <c r="J24" s="140"/>
      <c r="K24" s="148" t="s">
        <v>47</v>
      </c>
      <c r="L24" s="148"/>
      <c r="M24" s="140" t="s">
        <v>48</v>
      </c>
      <c r="N24" s="141" t="s">
        <v>30</v>
      </c>
      <c r="O24" s="141" t="s">
        <v>11</v>
      </c>
    </row>
    <row r="25" spans="1:15" s="5" customFormat="1" ht="16.5" customHeight="1" x14ac:dyDescent="0.25">
      <c r="A25" s="126"/>
      <c r="B25" s="127"/>
      <c r="C25" s="127"/>
      <c r="D25" s="127"/>
      <c r="E25" s="127"/>
      <c r="F25" s="127"/>
      <c r="G25" s="127"/>
      <c r="H25" s="127"/>
      <c r="I25" s="140"/>
      <c r="J25" s="140"/>
      <c r="K25" s="61" t="s">
        <v>43</v>
      </c>
      <c r="L25" s="61" t="s">
        <v>44</v>
      </c>
      <c r="M25" s="140"/>
      <c r="N25" s="141"/>
      <c r="O25" s="141"/>
    </row>
    <row r="26" spans="1:15" s="38" customFormat="1" ht="33" customHeight="1" x14ac:dyDescent="0.25">
      <c r="A26" s="103">
        <v>1</v>
      </c>
      <c r="B26" s="104"/>
      <c r="C26" s="64" t="s">
        <v>73</v>
      </c>
      <c r="D26" s="65" t="s">
        <v>66</v>
      </c>
      <c r="E26" s="66" t="s">
        <v>67</v>
      </c>
      <c r="F26" s="64" t="s">
        <v>24</v>
      </c>
      <c r="G26" s="67" t="s">
        <v>36</v>
      </c>
      <c r="H26" s="67" t="s">
        <v>135</v>
      </c>
      <c r="I26" s="105">
        <v>66.5</v>
      </c>
      <c r="J26" s="103">
        <v>2</v>
      </c>
      <c r="K26" s="105">
        <v>91</v>
      </c>
      <c r="L26" s="105">
        <v>42.33</v>
      </c>
      <c r="M26" s="105">
        <v>91</v>
      </c>
      <c r="N26" s="103"/>
      <c r="O26" s="106"/>
    </row>
    <row r="27" spans="1:15" s="38" customFormat="1" ht="33" customHeight="1" x14ac:dyDescent="0.25">
      <c r="A27" s="103">
        <v>2</v>
      </c>
      <c r="B27" s="104"/>
      <c r="C27" s="64" t="s">
        <v>127</v>
      </c>
      <c r="D27" s="65" t="s">
        <v>128</v>
      </c>
      <c r="E27" s="66">
        <v>39020</v>
      </c>
      <c r="F27" s="64" t="s">
        <v>112</v>
      </c>
      <c r="G27" s="67" t="s">
        <v>126</v>
      </c>
      <c r="H27" s="67" t="s">
        <v>129</v>
      </c>
      <c r="I27" s="105">
        <v>67.66</v>
      </c>
      <c r="J27" s="103">
        <v>1</v>
      </c>
      <c r="K27" s="104">
        <v>79.33</v>
      </c>
      <c r="L27" s="107">
        <v>85</v>
      </c>
      <c r="M27" s="105">
        <v>85</v>
      </c>
      <c r="N27" s="103"/>
      <c r="O27" s="106"/>
    </row>
    <row r="28" spans="1:15" s="38" customFormat="1" ht="33" customHeight="1" x14ac:dyDescent="0.25">
      <c r="A28" s="103">
        <v>3</v>
      </c>
      <c r="B28" s="104"/>
      <c r="C28" s="64" t="s">
        <v>89</v>
      </c>
      <c r="D28" s="65" t="s">
        <v>90</v>
      </c>
      <c r="E28" s="66" t="s">
        <v>91</v>
      </c>
      <c r="F28" s="64" t="s">
        <v>112</v>
      </c>
      <c r="G28" s="67" t="s">
        <v>39</v>
      </c>
      <c r="H28" s="67" t="s">
        <v>88</v>
      </c>
      <c r="I28" s="105">
        <v>61.16</v>
      </c>
      <c r="J28" s="103">
        <v>3</v>
      </c>
      <c r="K28" s="104">
        <v>80.67</v>
      </c>
      <c r="L28" s="107">
        <v>40</v>
      </c>
      <c r="M28" s="105">
        <v>80.67</v>
      </c>
      <c r="N28" s="103"/>
      <c r="O28" s="106"/>
    </row>
    <row r="29" spans="1:15" s="38" customFormat="1" ht="33" customHeight="1" x14ac:dyDescent="0.25">
      <c r="A29" s="103">
        <v>4</v>
      </c>
      <c r="B29" s="104"/>
      <c r="C29" s="64" t="s">
        <v>85</v>
      </c>
      <c r="D29" s="65" t="s">
        <v>86</v>
      </c>
      <c r="E29" s="66" t="s">
        <v>87</v>
      </c>
      <c r="F29" s="64" t="s">
        <v>17</v>
      </c>
      <c r="G29" s="67" t="s">
        <v>39</v>
      </c>
      <c r="H29" s="67" t="s">
        <v>88</v>
      </c>
      <c r="I29" s="105">
        <v>60.16</v>
      </c>
      <c r="J29" s="103">
        <v>4</v>
      </c>
      <c r="K29" s="105">
        <v>66.67</v>
      </c>
      <c r="L29" s="105">
        <v>74</v>
      </c>
      <c r="M29" s="105">
        <v>74</v>
      </c>
      <c r="N29" s="103"/>
      <c r="O29" s="106"/>
    </row>
    <row r="30" spans="1:15" s="38" customFormat="1" ht="33" customHeight="1" x14ac:dyDescent="0.25">
      <c r="A30" s="103">
        <v>5</v>
      </c>
      <c r="B30" s="104"/>
      <c r="C30" s="64" t="s">
        <v>72</v>
      </c>
      <c r="D30" s="65" t="s">
        <v>64</v>
      </c>
      <c r="E30" s="66" t="s">
        <v>65</v>
      </c>
      <c r="F30" s="64" t="s">
        <v>24</v>
      </c>
      <c r="G30" s="67" t="s">
        <v>36</v>
      </c>
      <c r="H30" s="67" t="s">
        <v>135</v>
      </c>
      <c r="I30" s="105">
        <v>45.66</v>
      </c>
      <c r="J30" s="103">
        <v>5</v>
      </c>
      <c r="K30" s="105">
        <v>52.5</v>
      </c>
      <c r="L30" s="105">
        <v>63.5</v>
      </c>
      <c r="M30" s="105">
        <v>63.5</v>
      </c>
      <c r="N30" s="103"/>
      <c r="O30" s="106"/>
    </row>
    <row r="31" spans="1:15" s="38" customFormat="1" ht="33" customHeight="1" x14ac:dyDescent="0.25">
      <c r="A31" s="103">
        <v>6</v>
      </c>
      <c r="B31" s="104"/>
      <c r="C31" s="64" t="s">
        <v>124</v>
      </c>
      <c r="D31" s="65" t="s">
        <v>125</v>
      </c>
      <c r="E31" s="66">
        <v>39269</v>
      </c>
      <c r="F31" s="64" t="s">
        <v>112</v>
      </c>
      <c r="G31" s="67" t="s">
        <v>40</v>
      </c>
      <c r="H31" s="67" t="s">
        <v>76</v>
      </c>
      <c r="I31" s="105">
        <v>33.54</v>
      </c>
      <c r="J31" s="103">
        <v>6</v>
      </c>
      <c r="K31" s="107">
        <v>46.33</v>
      </c>
      <c r="L31" s="107">
        <v>49</v>
      </c>
      <c r="M31" s="105">
        <v>49</v>
      </c>
      <c r="N31" s="103"/>
      <c r="O31" s="106"/>
    </row>
    <row r="32" spans="1:15" s="38" customFormat="1" ht="33" customHeight="1" x14ac:dyDescent="0.25">
      <c r="A32" s="103">
        <v>7</v>
      </c>
      <c r="B32" s="104"/>
      <c r="C32" s="64" t="s">
        <v>121</v>
      </c>
      <c r="D32" s="65" t="s">
        <v>120</v>
      </c>
      <c r="E32" s="66">
        <v>39020</v>
      </c>
      <c r="F32" s="64" t="s">
        <v>112</v>
      </c>
      <c r="G32" s="64" t="s">
        <v>38</v>
      </c>
      <c r="H32" s="67" t="s">
        <v>52</v>
      </c>
      <c r="I32" s="105">
        <v>23.5</v>
      </c>
      <c r="J32" s="103">
        <v>7</v>
      </c>
      <c r="K32" s="105">
        <v>41.33</v>
      </c>
      <c r="L32" s="105">
        <v>48</v>
      </c>
      <c r="M32" s="105">
        <v>48</v>
      </c>
      <c r="N32" s="103"/>
      <c r="O32" s="106"/>
    </row>
    <row r="33" spans="1:15" s="38" customFormat="1" ht="33" customHeight="1" x14ac:dyDescent="0.25">
      <c r="A33" s="103">
        <v>8</v>
      </c>
      <c r="B33" s="104"/>
      <c r="C33" s="64" t="s">
        <v>75</v>
      </c>
      <c r="D33" s="65" t="s">
        <v>70</v>
      </c>
      <c r="E33" s="66" t="s">
        <v>71</v>
      </c>
      <c r="F33" s="64" t="s">
        <v>112</v>
      </c>
      <c r="G33" s="67" t="s">
        <v>36</v>
      </c>
      <c r="H33" s="67" t="s">
        <v>135</v>
      </c>
      <c r="I33" s="105">
        <v>5</v>
      </c>
      <c r="J33" s="103">
        <v>8</v>
      </c>
      <c r="K33" s="105"/>
      <c r="L33" s="105"/>
      <c r="M33" s="105">
        <v>5</v>
      </c>
      <c r="N33" s="103"/>
      <c r="O33" s="106"/>
    </row>
    <row r="34" spans="1:15" ht="7.5" customHeight="1" x14ac:dyDescent="0.3">
      <c r="A34" s="6"/>
      <c r="B34" s="7"/>
      <c r="C34" s="6"/>
      <c r="D34" s="8"/>
      <c r="E34" s="9"/>
      <c r="F34" s="10"/>
      <c r="G34" s="9"/>
      <c r="H34" s="9"/>
      <c r="I34" s="11"/>
      <c r="J34" s="11"/>
      <c r="K34" s="11"/>
      <c r="L34" s="11"/>
      <c r="M34" s="11"/>
      <c r="N34" s="11"/>
      <c r="O34" s="11"/>
    </row>
    <row r="35" spans="1:15" x14ac:dyDescent="0.25">
      <c r="A35" s="147" t="s">
        <v>3</v>
      </c>
      <c r="B35" s="137"/>
      <c r="C35" s="137"/>
      <c r="D35" s="137"/>
      <c r="E35" s="70"/>
      <c r="F35" s="70"/>
      <c r="G35" s="70"/>
      <c r="H35" s="137" t="s">
        <v>4</v>
      </c>
      <c r="I35" s="137"/>
      <c r="J35" s="137"/>
      <c r="K35" s="137"/>
      <c r="L35" s="137"/>
      <c r="M35" s="137"/>
      <c r="N35" s="137"/>
      <c r="O35" s="139"/>
    </row>
    <row r="36" spans="1:15" s="14" customFormat="1" ht="12" x14ac:dyDescent="0.25">
      <c r="A36" s="78" t="s">
        <v>106</v>
      </c>
      <c r="B36" s="112"/>
      <c r="C36" s="80"/>
      <c r="D36" s="113"/>
      <c r="E36" s="87"/>
      <c r="F36" s="71"/>
      <c r="G36" s="88"/>
      <c r="H36" s="92" t="s">
        <v>25</v>
      </c>
      <c r="I36" s="93">
        <v>6</v>
      </c>
      <c r="J36" s="87"/>
      <c r="K36" s="71"/>
      <c r="L36" s="71"/>
      <c r="M36" s="72"/>
      <c r="N36" s="92" t="s">
        <v>23</v>
      </c>
      <c r="O36" s="94">
        <f>COUNTIF(F$24:F143,"ЗМС")</f>
        <v>0</v>
      </c>
    </row>
    <row r="37" spans="1:15" s="14" customFormat="1" ht="12" x14ac:dyDescent="0.25">
      <c r="A37" s="78" t="s">
        <v>107</v>
      </c>
      <c r="B37" s="112"/>
      <c r="C37" s="82"/>
      <c r="D37" s="113"/>
      <c r="E37" s="89"/>
      <c r="F37" s="73"/>
      <c r="G37" s="90"/>
      <c r="H37" s="92" t="s">
        <v>18</v>
      </c>
      <c r="I37" s="94">
        <v>8</v>
      </c>
      <c r="J37" s="95"/>
      <c r="K37" s="96"/>
      <c r="L37" s="96"/>
      <c r="M37" s="97"/>
      <c r="N37" s="92" t="s">
        <v>16</v>
      </c>
      <c r="O37" s="94">
        <f>COUNTIF(F$24:F143,"МСМК")</f>
        <v>0</v>
      </c>
    </row>
    <row r="38" spans="1:15" s="14" customFormat="1" ht="12" x14ac:dyDescent="0.25">
      <c r="A38" s="78" t="s">
        <v>108</v>
      </c>
      <c r="B38" s="112"/>
      <c r="C38" s="112"/>
      <c r="D38" s="113"/>
      <c r="E38" s="89"/>
      <c r="F38" s="73"/>
      <c r="G38" s="90"/>
      <c r="H38" s="92" t="s">
        <v>19</v>
      </c>
      <c r="I38" s="94">
        <v>8</v>
      </c>
      <c r="J38" s="95"/>
      <c r="K38" s="96"/>
      <c r="L38" s="96"/>
      <c r="M38" s="97"/>
      <c r="N38" s="92" t="s">
        <v>17</v>
      </c>
      <c r="O38" s="94">
        <f>COUNTIF(F$24:F33,"МС")</f>
        <v>1</v>
      </c>
    </row>
    <row r="39" spans="1:15" s="14" customFormat="1" ht="12" x14ac:dyDescent="0.25">
      <c r="A39" s="78" t="s">
        <v>109</v>
      </c>
      <c r="B39" s="112"/>
      <c r="C39" s="112"/>
      <c r="D39" s="113"/>
      <c r="E39" s="89"/>
      <c r="F39" s="73"/>
      <c r="G39" s="90"/>
      <c r="H39" s="92" t="s">
        <v>20</v>
      </c>
      <c r="I39" s="94">
        <v>8</v>
      </c>
      <c r="J39" s="95"/>
      <c r="K39" s="96"/>
      <c r="L39" s="96"/>
      <c r="M39" s="97"/>
      <c r="N39" s="92" t="s">
        <v>24</v>
      </c>
      <c r="O39" s="94">
        <f>COUNTIF(F$23:F33,"КМС")</f>
        <v>2</v>
      </c>
    </row>
    <row r="40" spans="1:15" s="14" customFormat="1" ht="12" x14ac:dyDescent="0.25">
      <c r="A40" s="83"/>
      <c r="B40" s="112"/>
      <c r="C40" s="112"/>
      <c r="D40" s="113"/>
      <c r="E40" s="74"/>
      <c r="F40" s="75"/>
      <c r="G40" s="90"/>
      <c r="H40" s="92" t="s">
        <v>21</v>
      </c>
      <c r="I40" s="94">
        <f>COUNTIF(A11:A97,"НФ")</f>
        <v>0</v>
      </c>
      <c r="J40" s="95"/>
      <c r="K40" s="96"/>
      <c r="L40" s="96"/>
      <c r="M40" s="97"/>
      <c r="N40" s="92" t="s">
        <v>112</v>
      </c>
      <c r="O40" s="94">
        <v>5</v>
      </c>
    </row>
    <row r="41" spans="1:15" s="14" customFormat="1" ht="12" x14ac:dyDescent="0.25">
      <c r="A41" s="84"/>
      <c r="B41" s="85"/>
      <c r="C41" s="112"/>
      <c r="D41" s="113"/>
      <c r="E41" s="74"/>
      <c r="F41" s="75"/>
      <c r="G41" s="90"/>
      <c r="H41" s="92" t="s">
        <v>28</v>
      </c>
      <c r="I41" s="94">
        <f>COUNTIF(A11:A97,"ДСКВ")</f>
        <v>0</v>
      </c>
      <c r="J41" s="95"/>
      <c r="K41" s="96"/>
      <c r="L41" s="96"/>
      <c r="M41" s="97"/>
      <c r="N41" s="92" t="s">
        <v>110</v>
      </c>
      <c r="O41" s="94">
        <f>COUNTIF(F$32:F145,"2 СР")</f>
        <v>0</v>
      </c>
    </row>
    <row r="42" spans="1:15" s="14" customFormat="1" ht="12" x14ac:dyDescent="0.25">
      <c r="A42" s="114"/>
      <c r="B42" s="112"/>
      <c r="C42" s="112"/>
      <c r="D42" s="113"/>
      <c r="E42" s="76"/>
      <c r="F42" s="77"/>
      <c r="G42" s="91"/>
      <c r="H42" s="92" t="s">
        <v>22</v>
      </c>
      <c r="I42" s="94">
        <f>COUNTIF(A11:A97,"НС")</f>
        <v>0</v>
      </c>
      <c r="J42" s="98"/>
      <c r="K42" s="99"/>
      <c r="L42" s="99"/>
      <c r="M42" s="100"/>
      <c r="N42" s="92" t="s">
        <v>111</v>
      </c>
      <c r="O42" s="94">
        <f>COUNTIF(F$32:F146,"3 СР")</f>
        <v>0</v>
      </c>
    </row>
    <row r="43" spans="1:15" ht="5.25" customHeight="1" x14ac:dyDescent="0.25">
      <c r="A43" s="3"/>
      <c r="B43" s="3"/>
      <c r="C43" s="3"/>
      <c r="D43" s="3"/>
      <c r="E43" s="3"/>
      <c r="F43" s="3"/>
      <c r="I43" s="13"/>
      <c r="J43" s="13"/>
      <c r="K43" s="13"/>
      <c r="L43" s="13"/>
      <c r="M43" s="13"/>
      <c r="N43" s="12"/>
      <c r="O43" s="12"/>
    </row>
    <row r="44" spans="1:15" x14ac:dyDescent="0.25">
      <c r="A44" s="147" t="str">
        <f>A19</f>
        <v>ТЕХНИЧЕСКИЙ ДЕЛЕГАТ ФВСР:</v>
      </c>
      <c r="B44" s="137"/>
      <c r="C44" s="137"/>
      <c r="D44" s="137"/>
      <c r="E44" s="137" t="str">
        <f>A20</f>
        <v>ГЛАВНЫЙ СУДЬЯ:</v>
      </c>
      <c r="F44" s="137"/>
      <c r="G44" s="137"/>
      <c r="H44" s="137" t="str">
        <f>A21</f>
        <v>ГЛАВНЫЙ СЕКРЕТАРЬ:</v>
      </c>
      <c r="I44" s="137"/>
      <c r="J44" s="137"/>
      <c r="K44" s="137"/>
      <c r="L44" s="137"/>
      <c r="M44" s="137">
        <f>A22</f>
        <v>0</v>
      </c>
      <c r="N44" s="137"/>
      <c r="O44" s="139"/>
    </row>
    <row r="45" spans="1:15" x14ac:dyDescent="0.25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5">
      <c r="A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</row>
    <row r="47" spans="1:15" x14ac:dyDescent="0.25">
      <c r="A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</row>
    <row r="48" spans="1:15" x14ac:dyDescent="0.25">
      <c r="A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x14ac:dyDescent="0.25">
      <c r="A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</row>
    <row r="50" spans="1:15" s="14" customFormat="1" ht="12" x14ac:dyDescent="0.25">
      <c r="A50" s="149">
        <f>H19</f>
        <v>0</v>
      </c>
      <c r="B50" s="142"/>
      <c r="C50" s="142"/>
      <c r="D50" s="142"/>
      <c r="E50" s="142" t="str">
        <f>H20</f>
        <v>ВЫСОЦКИЙ С.М. (1К, г. МОСКВА)</v>
      </c>
      <c r="F50" s="142"/>
      <c r="G50" s="142"/>
      <c r="H50" s="142" t="str">
        <f>H21</f>
        <v>МАЛАХОВ Р.А. (1К, г. ИЖЕВСК)</v>
      </c>
      <c r="I50" s="142"/>
      <c r="J50" s="142"/>
      <c r="K50" s="142"/>
      <c r="L50" s="142"/>
      <c r="M50" s="142">
        <f>H22</f>
        <v>0</v>
      </c>
      <c r="N50" s="142"/>
      <c r="O50" s="143"/>
    </row>
  </sheetData>
  <mergeCells count="42">
    <mergeCell ref="A12:O12"/>
    <mergeCell ref="A8:O8"/>
    <mergeCell ref="A9:O9"/>
    <mergeCell ref="A7:O7"/>
    <mergeCell ref="A10:O10"/>
    <mergeCell ref="A11:O11"/>
    <mergeCell ref="A1:O1"/>
    <mergeCell ref="A2:O2"/>
    <mergeCell ref="A3:O3"/>
    <mergeCell ref="A4:O4"/>
    <mergeCell ref="A5:O5"/>
    <mergeCell ref="A44:D44"/>
    <mergeCell ref="E44:G44"/>
    <mergeCell ref="H44:L44"/>
    <mergeCell ref="M44:O44"/>
    <mergeCell ref="C24:C25"/>
    <mergeCell ref="D24:D25"/>
    <mergeCell ref="E24:E25"/>
    <mergeCell ref="I19:O19"/>
    <mergeCell ref="N24:N25"/>
    <mergeCell ref="O24:O25"/>
    <mergeCell ref="A15:O15"/>
    <mergeCell ref="A16:D16"/>
    <mergeCell ref="A17:D17"/>
    <mergeCell ref="A18:H18"/>
    <mergeCell ref="I18:O18"/>
    <mergeCell ref="A50:D50"/>
    <mergeCell ref="E50:G50"/>
    <mergeCell ref="H50:L50"/>
    <mergeCell ref="M50:O50"/>
    <mergeCell ref="M24:M25"/>
    <mergeCell ref="A24:A25"/>
    <mergeCell ref="B24:B25"/>
    <mergeCell ref="A45:E45"/>
    <mergeCell ref="F45:O45"/>
    <mergeCell ref="F24:F25"/>
    <mergeCell ref="G24:G25"/>
    <mergeCell ref="H24:H25"/>
    <mergeCell ref="I24:J25"/>
    <mergeCell ref="K24:L24"/>
    <mergeCell ref="A35:D35"/>
    <mergeCell ref="H35:O35"/>
  </mergeCells>
  <conditionalFormatting sqref="A44:XFD44">
    <cfRule type="cellIs" dxfId="14" priority="1" operator="equal">
      <formula>0</formula>
    </cfRule>
    <cfRule type="cellIs" dxfId="13" priority="2" operator="equal">
      <formula>0</formula>
    </cfRule>
  </conditionalFormatting>
  <conditionalFormatting sqref="A44:XFD50">
    <cfRule type="cellIs" dxfId="12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2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B2EA9-590A-1248-A4A6-F345C65A204B}">
  <sheetPr>
    <tabColor theme="3" tint="-0.249977111117893"/>
    <pageSetUpPr fitToPage="1"/>
  </sheetPr>
  <dimension ref="A1:R44"/>
  <sheetViews>
    <sheetView view="pageBreakPreview" topLeftCell="A3" zoomScale="80" zoomScaleNormal="100" zoomScaleSheetLayoutView="80" workbookViewId="0">
      <selection activeCell="A17" sqref="A17:D17"/>
    </sheetView>
  </sheetViews>
  <sheetFormatPr defaultColWidth="9.109375" defaultRowHeight="13.8" x14ac:dyDescent="0.25"/>
  <cols>
    <col min="1" max="1" width="7" style="2" customWidth="1"/>
    <col min="2" max="2" width="7.6640625" style="4" customWidth="1"/>
    <col min="3" max="3" width="16.5546875" style="4" customWidth="1"/>
    <col min="4" max="4" width="21" style="2" bestFit="1" customWidth="1"/>
    <col min="5" max="5" width="11.77734375" style="2" customWidth="1"/>
    <col min="6" max="6" width="8.6640625" style="2" customWidth="1"/>
    <col min="7" max="7" width="21.44140625" style="2" customWidth="1"/>
    <col min="8" max="8" width="27" style="2" customWidth="1"/>
    <col min="9" max="9" width="7.44140625" style="2" customWidth="1"/>
    <col min="10" max="10" width="8.33203125" style="2" customWidth="1"/>
    <col min="11" max="11" width="10.6640625" style="2" customWidth="1"/>
    <col min="12" max="13" width="10.33203125" style="2" customWidth="1"/>
    <col min="14" max="14" width="13.6640625" style="2" customWidth="1"/>
    <col min="15" max="15" width="13.33203125" style="2" customWidth="1"/>
    <col min="16" max="16384" width="9.109375" style="2"/>
  </cols>
  <sheetData>
    <row r="1" spans="1:18" s="15" customFormat="1" ht="22.5" customHeight="1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8" s="15" customFormat="1" ht="22.5" customHeight="1" x14ac:dyDescent="0.25">
      <c r="A2" s="130" t="s">
        <v>50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8" s="15" customFormat="1" ht="22.5" customHeight="1" x14ac:dyDescent="0.25">
      <c r="A3" s="129" t="s">
        <v>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8" s="15" customFormat="1" ht="22.5" customHeight="1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</row>
    <row r="5" spans="1:18" s="15" customFormat="1" ht="6.75" customHeight="1" x14ac:dyDescent="0.3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R5" s="16"/>
    </row>
    <row r="6" spans="1:18" s="15" customFormat="1" ht="6.75" customHeight="1" x14ac:dyDescent="0.3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R6" s="16"/>
    </row>
    <row r="7" spans="1:18" s="17" customFormat="1" ht="25.8" x14ac:dyDescent="0.25">
      <c r="A7" s="128" t="s">
        <v>31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</row>
    <row r="8" spans="1:18" s="15" customFormat="1" ht="18" customHeight="1" x14ac:dyDescent="0.25">
      <c r="A8" s="136" t="s">
        <v>12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8" s="15" customFormat="1" ht="6" customHeight="1" x14ac:dyDescent="0.25">
      <c r="A9" s="136" t="s">
        <v>32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spans="1:18" s="15" customFormat="1" ht="18" customHeight="1" x14ac:dyDescent="0.25">
      <c r="A10" s="136" t="s">
        <v>104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</row>
    <row r="11" spans="1:18" s="15" customFormat="1" ht="18" customHeight="1" x14ac:dyDescent="0.25">
      <c r="A11" s="136" t="s">
        <v>42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</row>
    <row r="12" spans="1:18" s="15" customFormat="1" ht="19.5" customHeight="1" x14ac:dyDescent="0.25">
      <c r="A12" s="136" t="s">
        <v>113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</row>
    <row r="13" spans="1:18" s="15" customFormat="1" ht="19.5" customHeight="1" x14ac:dyDescent="0.25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1:18" s="15" customFormat="1" ht="19.5" customHeight="1" x14ac:dyDescent="0.2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</row>
    <row r="15" spans="1:18" s="15" customFormat="1" ht="7.5" customHeight="1" x14ac:dyDescent="0.25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</row>
    <row r="16" spans="1:18" x14ac:dyDescent="0.25">
      <c r="A16" s="131" t="s">
        <v>49</v>
      </c>
      <c r="B16" s="132"/>
      <c r="C16" s="132"/>
      <c r="D16" s="132"/>
      <c r="E16" s="56"/>
      <c r="F16" s="56"/>
      <c r="G16" s="56"/>
      <c r="H16" s="57"/>
      <c r="I16" s="56"/>
      <c r="J16" s="56"/>
      <c r="K16" s="56"/>
      <c r="L16" s="56"/>
      <c r="M16" s="56"/>
      <c r="N16" s="58"/>
      <c r="O16" s="59" t="s">
        <v>139</v>
      </c>
    </row>
    <row r="17" spans="1:15" x14ac:dyDescent="0.25">
      <c r="A17" s="133" t="s">
        <v>143</v>
      </c>
      <c r="B17" s="134"/>
      <c r="C17" s="134"/>
      <c r="D17" s="134"/>
      <c r="E17" s="47"/>
      <c r="F17" s="47"/>
      <c r="G17" s="47"/>
      <c r="H17" s="60"/>
      <c r="I17" s="47"/>
      <c r="J17" s="47"/>
      <c r="K17" s="47"/>
      <c r="L17" s="47"/>
      <c r="M17" s="47"/>
      <c r="N17" s="48"/>
      <c r="O17" s="49" t="s">
        <v>114</v>
      </c>
    </row>
    <row r="18" spans="1:15" x14ac:dyDescent="0.25">
      <c r="A18" s="147" t="s">
        <v>7</v>
      </c>
      <c r="B18" s="137"/>
      <c r="C18" s="137"/>
      <c r="D18" s="137"/>
      <c r="E18" s="137"/>
      <c r="F18" s="137"/>
      <c r="G18" s="137"/>
      <c r="H18" s="139"/>
      <c r="I18" s="137" t="s">
        <v>1</v>
      </c>
      <c r="J18" s="137"/>
      <c r="K18" s="137"/>
      <c r="L18" s="137"/>
      <c r="M18" s="137"/>
      <c r="N18" s="137"/>
      <c r="O18" s="139"/>
    </row>
    <row r="19" spans="1:15" x14ac:dyDescent="0.25">
      <c r="A19" s="39" t="s">
        <v>13</v>
      </c>
      <c r="B19" s="40"/>
      <c r="C19" s="40"/>
      <c r="D19" s="41"/>
      <c r="E19" s="41"/>
      <c r="F19" s="41"/>
      <c r="G19" s="42" t="s">
        <v>32</v>
      </c>
      <c r="H19" s="43"/>
      <c r="I19" s="144" t="s">
        <v>51</v>
      </c>
      <c r="J19" s="145"/>
      <c r="K19" s="145"/>
      <c r="L19" s="145"/>
      <c r="M19" s="145"/>
      <c r="N19" s="145"/>
      <c r="O19" s="146"/>
    </row>
    <row r="20" spans="1:15" x14ac:dyDescent="0.25">
      <c r="A20" s="39" t="s">
        <v>14</v>
      </c>
      <c r="B20" s="40"/>
      <c r="C20" s="40"/>
      <c r="D20" s="42"/>
      <c r="E20" s="41"/>
      <c r="F20" s="41"/>
      <c r="G20" s="41"/>
      <c r="H20" s="43" t="s">
        <v>115</v>
      </c>
      <c r="I20" s="39" t="s">
        <v>37</v>
      </c>
      <c r="J20" s="41"/>
      <c r="K20" s="41"/>
      <c r="L20" s="41"/>
      <c r="M20" s="41"/>
      <c r="N20" s="41"/>
      <c r="O20" s="50"/>
    </row>
    <row r="21" spans="1:15" x14ac:dyDescent="0.25">
      <c r="A21" s="44" t="s">
        <v>15</v>
      </c>
      <c r="B21" s="40"/>
      <c r="C21" s="40"/>
      <c r="D21" s="42"/>
      <c r="E21" s="41"/>
      <c r="F21" s="41"/>
      <c r="G21" s="41"/>
      <c r="H21" s="43" t="s">
        <v>116</v>
      </c>
      <c r="I21" s="39" t="s">
        <v>45</v>
      </c>
      <c r="J21" s="41"/>
      <c r="K21" s="41"/>
      <c r="L21" s="41"/>
      <c r="M21" s="41"/>
      <c r="N21" s="41"/>
      <c r="O21" s="50">
        <v>1</v>
      </c>
    </row>
    <row r="22" spans="1:15" x14ac:dyDescent="0.25">
      <c r="A22" s="39"/>
      <c r="B22" s="40"/>
      <c r="C22" s="40"/>
      <c r="D22" s="41"/>
      <c r="E22" s="41"/>
      <c r="F22" s="41"/>
      <c r="G22" s="41"/>
      <c r="H22" s="43"/>
      <c r="I22" s="51"/>
      <c r="J22" s="52"/>
      <c r="K22" s="52"/>
      <c r="L22" s="52"/>
      <c r="M22" s="53"/>
      <c r="N22" s="54"/>
      <c r="O22" s="55"/>
    </row>
    <row r="23" spans="1:15" ht="7.5" customHeight="1" x14ac:dyDescent="0.25">
      <c r="H23" s="1"/>
    </row>
    <row r="24" spans="1:15" s="5" customFormat="1" ht="16.5" customHeight="1" x14ac:dyDescent="0.25">
      <c r="A24" s="126" t="s">
        <v>5</v>
      </c>
      <c r="B24" s="127" t="s">
        <v>9</v>
      </c>
      <c r="C24" s="127" t="s">
        <v>29</v>
      </c>
      <c r="D24" s="127" t="s">
        <v>2</v>
      </c>
      <c r="E24" s="127" t="s">
        <v>27</v>
      </c>
      <c r="F24" s="127" t="s">
        <v>6</v>
      </c>
      <c r="G24" s="127" t="s">
        <v>10</v>
      </c>
      <c r="H24" s="127" t="s">
        <v>35</v>
      </c>
      <c r="I24" s="140" t="s">
        <v>46</v>
      </c>
      <c r="J24" s="140"/>
      <c r="K24" s="148" t="s">
        <v>47</v>
      </c>
      <c r="L24" s="148"/>
      <c r="M24" s="140" t="s">
        <v>48</v>
      </c>
      <c r="N24" s="141" t="s">
        <v>30</v>
      </c>
      <c r="O24" s="141" t="s">
        <v>11</v>
      </c>
    </row>
    <row r="25" spans="1:15" s="5" customFormat="1" ht="16.5" customHeight="1" x14ac:dyDescent="0.25">
      <c r="A25" s="126"/>
      <c r="B25" s="127"/>
      <c r="C25" s="127"/>
      <c r="D25" s="127"/>
      <c r="E25" s="127"/>
      <c r="F25" s="127"/>
      <c r="G25" s="127"/>
      <c r="H25" s="127"/>
      <c r="I25" s="140"/>
      <c r="J25" s="140"/>
      <c r="K25" s="61" t="s">
        <v>43</v>
      </c>
      <c r="L25" s="61" t="s">
        <v>44</v>
      </c>
      <c r="M25" s="140"/>
      <c r="N25" s="141"/>
      <c r="O25" s="141"/>
    </row>
    <row r="26" spans="1:15" s="38" customFormat="1" ht="30" customHeight="1" x14ac:dyDescent="0.25">
      <c r="A26" s="103">
        <v>1</v>
      </c>
      <c r="B26" s="104"/>
      <c r="C26" s="64" t="s">
        <v>122</v>
      </c>
      <c r="D26" s="65" t="s">
        <v>123</v>
      </c>
      <c r="E26" s="66">
        <v>39911</v>
      </c>
      <c r="F26" s="64" t="s">
        <v>110</v>
      </c>
      <c r="G26" s="67" t="s">
        <v>40</v>
      </c>
      <c r="H26" s="67" t="s">
        <v>76</v>
      </c>
      <c r="I26" s="105"/>
      <c r="J26" s="104"/>
      <c r="K26" s="105">
        <v>10</v>
      </c>
      <c r="L26" s="105">
        <v>24</v>
      </c>
      <c r="M26" s="105">
        <v>24</v>
      </c>
      <c r="N26" s="103"/>
      <c r="O26" s="106"/>
    </row>
    <row r="27" spans="1:15" s="38" customFormat="1" ht="30.6" customHeight="1" x14ac:dyDescent="0.25">
      <c r="A27" s="103">
        <v>2</v>
      </c>
      <c r="B27" s="104"/>
      <c r="C27" s="64" t="s">
        <v>58</v>
      </c>
      <c r="D27" s="65" t="s">
        <v>53</v>
      </c>
      <c r="E27" s="66" t="s">
        <v>54</v>
      </c>
      <c r="F27" s="64" t="s">
        <v>110</v>
      </c>
      <c r="G27" s="67" t="s">
        <v>41</v>
      </c>
      <c r="H27" s="67" t="s">
        <v>55</v>
      </c>
      <c r="I27" s="105"/>
      <c r="J27" s="104"/>
      <c r="K27" s="105">
        <v>10</v>
      </c>
      <c r="L27" s="105">
        <v>15</v>
      </c>
      <c r="M27" s="105">
        <v>15</v>
      </c>
      <c r="N27" s="103"/>
      <c r="O27" s="106"/>
    </row>
    <row r="28" spans="1:15" ht="7.5" customHeight="1" x14ac:dyDescent="0.3">
      <c r="A28" s="6"/>
      <c r="B28" s="7"/>
      <c r="C28" s="6"/>
      <c r="D28" s="8"/>
      <c r="E28" s="9"/>
      <c r="F28" s="10"/>
      <c r="G28" s="9"/>
      <c r="H28" s="9"/>
      <c r="I28" s="11"/>
      <c r="J28" s="11"/>
      <c r="K28" s="11"/>
      <c r="L28" s="11"/>
      <c r="M28" s="11"/>
      <c r="N28" s="11"/>
      <c r="O28" s="11"/>
    </row>
    <row r="29" spans="1:15" x14ac:dyDescent="0.25">
      <c r="A29" s="147" t="s">
        <v>3</v>
      </c>
      <c r="B29" s="137"/>
      <c r="C29" s="137"/>
      <c r="D29" s="137"/>
      <c r="E29" s="70"/>
      <c r="F29" s="70"/>
      <c r="G29" s="70"/>
      <c r="H29" s="137" t="s">
        <v>4</v>
      </c>
      <c r="I29" s="137"/>
      <c r="J29" s="137"/>
      <c r="K29" s="137"/>
      <c r="L29" s="137"/>
      <c r="M29" s="137"/>
      <c r="N29" s="137"/>
      <c r="O29" s="139"/>
    </row>
    <row r="30" spans="1:15" s="14" customFormat="1" ht="12" x14ac:dyDescent="0.25">
      <c r="A30" s="78" t="s">
        <v>106</v>
      </c>
      <c r="B30" s="79"/>
      <c r="C30" s="80"/>
      <c r="D30" s="81"/>
      <c r="E30" s="87"/>
      <c r="F30" s="71"/>
      <c r="G30" s="88"/>
      <c r="H30" s="92" t="s">
        <v>25</v>
      </c>
      <c r="I30" s="93">
        <v>2</v>
      </c>
      <c r="J30" s="87"/>
      <c r="K30" s="71"/>
      <c r="L30" s="71"/>
      <c r="M30" s="72"/>
      <c r="N30" s="92" t="s">
        <v>23</v>
      </c>
      <c r="O30" s="94">
        <f>COUNTIF(F$24:F137,"ЗМС")</f>
        <v>0</v>
      </c>
    </row>
    <row r="31" spans="1:15" s="14" customFormat="1" ht="12" x14ac:dyDescent="0.25">
      <c r="A31" s="78" t="s">
        <v>107</v>
      </c>
      <c r="B31" s="79"/>
      <c r="C31" s="82"/>
      <c r="D31" s="81"/>
      <c r="E31" s="89"/>
      <c r="F31" s="73"/>
      <c r="G31" s="90"/>
      <c r="H31" s="92" t="s">
        <v>18</v>
      </c>
      <c r="I31" s="94">
        <v>2</v>
      </c>
      <c r="J31" s="95"/>
      <c r="K31" s="96"/>
      <c r="L31" s="96"/>
      <c r="M31" s="97"/>
      <c r="N31" s="92" t="s">
        <v>16</v>
      </c>
      <c r="O31" s="94">
        <f>COUNTIF(F$24:F137,"МСМК")</f>
        <v>0</v>
      </c>
    </row>
    <row r="32" spans="1:15" s="14" customFormat="1" ht="12" x14ac:dyDescent="0.25">
      <c r="A32" s="78" t="s">
        <v>108</v>
      </c>
      <c r="B32" s="79"/>
      <c r="C32" s="79"/>
      <c r="D32" s="81"/>
      <c r="E32" s="89"/>
      <c r="F32" s="73"/>
      <c r="G32" s="90"/>
      <c r="H32" s="92" t="s">
        <v>19</v>
      </c>
      <c r="I32" s="94">
        <v>2</v>
      </c>
      <c r="J32" s="95"/>
      <c r="K32" s="96"/>
      <c r="L32" s="96"/>
      <c r="M32" s="97"/>
      <c r="N32" s="92" t="s">
        <v>17</v>
      </c>
      <c r="O32" s="94">
        <f>COUNTIF(F$24:F27,"МС")</f>
        <v>0</v>
      </c>
    </row>
    <row r="33" spans="1:15" s="14" customFormat="1" ht="12" x14ac:dyDescent="0.25">
      <c r="A33" s="78" t="s">
        <v>109</v>
      </c>
      <c r="B33" s="79"/>
      <c r="C33" s="79"/>
      <c r="D33" s="81"/>
      <c r="E33" s="89"/>
      <c r="F33" s="73"/>
      <c r="G33" s="90"/>
      <c r="H33" s="92" t="s">
        <v>20</v>
      </c>
      <c r="I33" s="94">
        <v>2</v>
      </c>
      <c r="J33" s="95"/>
      <c r="K33" s="96"/>
      <c r="L33" s="96"/>
      <c r="M33" s="97"/>
      <c r="N33" s="92" t="s">
        <v>24</v>
      </c>
      <c r="O33" s="94">
        <f>COUNTIF(F$23:F27,"КМС")</f>
        <v>0</v>
      </c>
    </row>
    <row r="34" spans="1:15" s="14" customFormat="1" ht="12" x14ac:dyDescent="0.25">
      <c r="A34" s="83"/>
      <c r="B34" s="79"/>
      <c r="C34" s="79"/>
      <c r="D34" s="81"/>
      <c r="E34" s="74"/>
      <c r="F34" s="75"/>
      <c r="G34" s="90"/>
      <c r="H34" s="92" t="s">
        <v>21</v>
      </c>
      <c r="I34" s="94">
        <f>COUNTIF(A11:A91,"НФ")</f>
        <v>0</v>
      </c>
      <c r="J34" s="95"/>
      <c r="K34" s="96"/>
      <c r="L34" s="96"/>
      <c r="M34" s="97"/>
      <c r="N34" s="92" t="s">
        <v>112</v>
      </c>
      <c r="O34" s="94">
        <f>COUNTIF(F$27:F138,"1 СР")</f>
        <v>0</v>
      </c>
    </row>
    <row r="35" spans="1:15" s="14" customFormat="1" ht="12" x14ac:dyDescent="0.25">
      <c r="A35" s="84"/>
      <c r="B35" s="85"/>
      <c r="C35" s="79"/>
      <c r="D35" s="81"/>
      <c r="E35" s="74"/>
      <c r="F35" s="75"/>
      <c r="G35" s="90"/>
      <c r="H35" s="92" t="s">
        <v>28</v>
      </c>
      <c r="I35" s="94">
        <f>COUNTIF(A11:A91,"ДСКВ")</f>
        <v>0</v>
      </c>
      <c r="J35" s="95"/>
      <c r="K35" s="96"/>
      <c r="L35" s="96"/>
      <c r="M35" s="97"/>
      <c r="N35" s="92" t="s">
        <v>110</v>
      </c>
      <c r="O35" s="94">
        <v>2</v>
      </c>
    </row>
    <row r="36" spans="1:15" s="14" customFormat="1" ht="12" x14ac:dyDescent="0.25">
      <c r="A36" s="86"/>
      <c r="B36" s="79"/>
      <c r="C36" s="79"/>
      <c r="D36" s="81"/>
      <c r="E36" s="76"/>
      <c r="F36" s="77"/>
      <c r="G36" s="91"/>
      <c r="H36" s="92" t="s">
        <v>22</v>
      </c>
      <c r="I36" s="94">
        <f>COUNTIF(A11:A91,"НС")</f>
        <v>0</v>
      </c>
      <c r="J36" s="98"/>
      <c r="K36" s="99"/>
      <c r="L36" s="99"/>
      <c r="M36" s="100"/>
      <c r="N36" s="92" t="s">
        <v>111</v>
      </c>
      <c r="O36" s="94">
        <f>COUNTIF(F$27:F140,"3 СР")</f>
        <v>0</v>
      </c>
    </row>
    <row r="37" spans="1:15" ht="5.25" customHeight="1" x14ac:dyDescent="0.25">
      <c r="A37" s="3"/>
      <c r="B37" s="3"/>
      <c r="C37" s="3"/>
      <c r="D37" s="3"/>
      <c r="E37" s="3"/>
      <c r="F37" s="3"/>
      <c r="I37" s="13"/>
      <c r="J37" s="13"/>
      <c r="K37" s="13"/>
      <c r="L37" s="13"/>
      <c r="M37" s="13"/>
      <c r="N37" s="12"/>
      <c r="O37" s="12"/>
    </row>
    <row r="38" spans="1:15" x14ac:dyDescent="0.25">
      <c r="A38" s="147" t="str">
        <f>A19</f>
        <v>ТЕХНИЧЕСКИЙ ДЕЛЕГАТ ФВСР:</v>
      </c>
      <c r="B38" s="137"/>
      <c r="C38" s="137"/>
      <c r="D38" s="137"/>
      <c r="E38" s="137" t="str">
        <f>A20</f>
        <v>ГЛАВНЫЙ СУДЬЯ:</v>
      </c>
      <c r="F38" s="137"/>
      <c r="G38" s="137"/>
      <c r="H38" s="137" t="str">
        <f>A21</f>
        <v>ГЛАВНЫЙ СЕКРЕТАРЬ:</v>
      </c>
      <c r="I38" s="137"/>
      <c r="J38" s="137"/>
      <c r="K38" s="137"/>
      <c r="L38" s="137"/>
      <c r="M38" s="137">
        <f>A22</f>
        <v>0</v>
      </c>
      <c r="N38" s="137"/>
      <c r="O38" s="139"/>
    </row>
    <row r="39" spans="1:15" x14ac:dyDescent="0.25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</row>
    <row r="40" spans="1:15" x14ac:dyDescent="0.25">
      <c r="A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25">
      <c r="A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s="14" customFormat="1" ht="12" x14ac:dyDescent="0.25">
      <c r="A44" s="149">
        <f>H19</f>
        <v>0</v>
      </c>
      <c r="B44" s="142"/>
      <c r="C44" s="142"/>
      <c r="D44" s="142"/>
      <c r="E44" s="142" t="str">
        <f>H20</f>
        <v>ВЫСОЦКИЙ С.М. (1К, г. МОСКВА)</v>
      </c>
      <c r="F44" s="142"/>
      <c r="G44" s="142"/>
      <c r="H44" s="142" t="str">
        <f>H21</f>
        <v>МАЛАХОВ Р.А. (1К, г. ИЖЕВСК)</v>
      </c>
      <c r="I44" s="142"/>
      <c r="J44" s="142"/>
      <c r="K44" s="142"/>
      <c r="L44" s="142"/>
      <c r="M44" s="142">
        <f>H22</f>
        <v>0</v>
      </c>
      <c r="N44" s="142"/>
      <c r="O44" s="143"/>
    </row>
  </sheetData>
  <mergeCells count="42">
    <mergeCell ref="A12:O12"/>
    <mergeCell ref="A8:O8"/>
    <mergeCell ref="A9:O9"/>
    <mergeCell ref="A7:O7"/>
    <mergeCell ref="A10:O10"/>
    <mergeCell ref="A11:O11"/>
    <mergeCell ref="A1:O1"/>
    <mergeCell ref="A2:O2"/>
    <mergeCell ref="A3:O3"/>
    <mergeCell ref="A4:O4"/>
    <mergeCell ref="A5:O5"/>
    <mergeCell ref="A38:D38"/>
    <mergeCell ref="E38:G38"/>
    <mergeCell ref="H38:L38"/>
    <mergeCell ref="M38:O38"/>
    <mergeCell ref="C24:C25"/>
    <mergeCell ref="D24:D25"/>
    <mergeCell ref="E24:E25"/>
    <mergeCell ref="I19:O19"/>
    <mergeCell ref="N24:N25"/>
    <mergeCell ref="O24:O25"/>
    <mergeCell ref="A15:O15"/>
    <mergeCell ref="A16:D16"/>
    <mergeCell ref="A17:D17"/>
    <mergeCell ref="A18:H18"/>
    <mergeCell ref="I18:O18"/>
    <mergeCell ref="A44:D44"/>
    <mergeCell ref="E44:G44"/>
    <mergeCell ref="H44:L44"/>
    <mergeCell ref="M44:O44"/>
    <mergeCell ref="M24:M25"/>
    <mergeCell ref="A24:A25"/>
    <mergeCell ref="B24:B25"/>
    <mergeCell ref="A39:E39"/>
    <mergeCell ref="F39:O39"/>
    <mergeCell ref="F24:F25"/>
    <mergeCell ref="G24:G25"/>
    <mergeCell ref="H24:H25"/>
    <mergeCell ref="I24:J25"/>
    <mergeCell ref="K24:L24"/>
    <mergeCell ref="A29:D29"/>
    <mergeCell ref="H29:O29"/>
  </mergeCells>
  <phoneticPr fontId="21" type="noConversion"/>
  <conditionalFormatting sqref="A38:XFD38">
    <cfRule type="cellIs" dxfId="11" priority="1" operator="equal">
      <formula>0</formula>
    </cfRule>
    <cfRule type="cellIs" dxfId="10" priority="2" operator="equal">
      <formula>0</formula>
    </cfRule>
  </conditionalFormatting>
  <conditionalFormatting sqref="A38:XFD44">
    <cfRule type="cellIs" dxfId="9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2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12B37-3A62-3C49-8121-3FBA5B4B5768}">
  <sheetPr>
    <tabColor theme="3" tint="-0.249977111117893"/>
    <pageSetUpPr fitToPage="1"/>
  </sheetPr>
  <dimension ref="A1:R48"/>
  <sheetViews>
    <sheetView view="pageBreakPreview" zoomScale="70" zoomScaleNormal="100" zoomScaleSheetLayoutView="70" workbookViewId="0">
      <selection activeCell="A17" sqref="A17:D17"/>
    </sheetView>
  </sheetViews>
  <sheetFormatPr defaultColWidth="9.109375" defaultRowHeight="13.8" x14ac:dyDescent="0.25"/>
  <cols>
    <col min="1" max="1" width="7" style="2" customWidth="1"/>
    <col min="2" max="2" width="7.6640625" style="4" customWidth="1"/>
    <col min="3" max="3" width="14.88671875" style="4" customWidth="1"/>
    <col min="4" max="4" width="23.5546875" style="2" customWidth="1"/>
    <col min="5" max="5" width="11.77734375" style="2" customWidth="1"/>
    <col min="6" max="6" width="8.6640625" style="2" customWidth="1"/>
    <col min="7" max="7" width="21.44140625" style="2" customWidth="1"/>
    <col min="8" max="8" width="27" style="2" customWidth="1"/>
    <col min="9" max="9" width="7.44140625" style="2" customWidth="1"/>
    <col min="10" max="10" width="8.33203125" style="2" customWidth="1"/>
    <col min="11" max="11" width="10.6640625" style="2" customWidth="1"/>
    <col min="12" max="13" width="10.33203125" style="2" customWidth="1"/>
    <col min="14" max="14" width="13.6640625" style="2" customWidth="1"/>
    <col min="15" max="15" width="13.33203125" style="2" customWidth="1"/>
    <col min="16" max="16384" width="9.109375" style="2"/>
  </cols>
  <sheetData>
    <row r="1" spans="1:18" s="15" customFormat="1" ht="22.5" customHeight="1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8" s="15" customFormat="1" ht="22.5" customHeight="1" x14ac:dyDescent="0.25">
      <c r="A2" s="130" t="s">
        <v>50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8" s="15" customFormat="1" ht="22.5" customHeight="1" x14ac:dyDescent="0.25">
      <c r="A3" s="129" t="s">
        <v>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8" s="15" customFormat="1" ht="22.5" customHeight="1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</row>
    <row r="5" spans="1:18" s="15" customFormat="1" ht="6.75" customHeight="1" x14ac:dyDescent="0.3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R5" s="16"/>
    </row>
    <row r="6" spans="1:18" s="15" customFormat="1" ht="6.75" customHeight="1" x14ac:dyDescent="0.3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R6" s="16"/>
    </row>
    <row r="7" spans="1:18" s="17" customFormat="1" ht="25.8" x14ac:dyDescent="0.25">
      <c r="A7" s="128" t="s">
        <v>31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</row>
    <row r="8" spans="1:18" s="15" customFormat="1" ht="18" customHeight="1" x14ac:dyDescent="0.25">
      <c r="A8" s="136" t="s">
        <v>12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8" s="15" customFormat="1" ht="6" customHeight="1" x14ac:dyDescent="0.25">
      <c r="A9" s="136" t="s">
        <v>32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spans="1:18" s="15" customFormat="1" ht="18" customHeight="1" x14ac:dyDescent="0.25">
      <c r="A10" s="136" t="s">
        <v>104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</row>
    <row r="11" spans="1:18" s="15" customFormat="1" ht="18" customHeight="1" x14ac:dyDescent="0.25">
      <c r="A11" s="136" t="s">
        <v>42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</row>
    <row r="12" spans="1:18" s="15" customFormat="1" ht="19.5" customHeight="1" x14ac:dyDescent="0.25">
      <c r="A12" s="136" t="s">
        <v>140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</row>
    <row r="13" spans="1:18" s="15" customFormat="1" ht="19.5" customHeight="1" x14ac:dyDescent="0.25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1:18" s="15" customFormat="1" ht="19.5" customHeight="1" x14ac:dyDescent="0.2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</row>
    <row r="15" spans="1:18" s="15" customFormat="1" ht="7.5" customHeight="1" x14ac:dyDescent="0.25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</row>
    <row r="16" spans="1:18" x14ac:dyDescent="0.25">
      <c r="A16" s="131" t="s">
        <v>49</v>
      </c>
      <c r="B16" s="132"/>
      <c r="C16" s="132"/>
      <c r="D16" s="132"/>
      <c r="E16" s="56"/>
      <c r="F16" s="56"/>
      <c r="G16" s="56"/>
      <c r="H16" s="57"/>
      <c r="I16" s="56"/>
      <c r="J16" s="56"/>
      <c r="K16" s="56"/>
      <c r="L16" s="56"/>
      <c r="M16" s="56"/>
      <c r="N16" s="58"/>
      <c r="O16" s="59" t="s">
        <v>139</v>
      </c>
    </row>
    <row r="17" spans="1:15" x14ac:dyDescent="0.25">
      <c r="A17" s="133" t="s">
        <v>143</v>
      </c>
      <c r="B17" s="134"/>
      <c r="C17" s="134"/>
      <c r="D17" s="134"/>
      <c r="E17" s="47"/>
      <c r="F17" s="47"/>
      <c r="G17" s="47"/>
      <c r="H17" s="60"/>
      <c r="I17" s="47"/>
      <c r="J17" s="47"/>
      <c r="K17" s="47"/>
      <c r="L17" s="47"/>
      <c r="M17" s="47"/>
      <c r="N17" s="48"/>
      <c r="O17" s="49" t="s">
        <v>114</v>
      </c>
    </row>
    <row r="18" spans="1:15" x14ac:dyDescent="0.25">
      <c r="A18" s="147" t="s">
        <v>7</v>
      </c>
      <c r="B18" s="137"/>
      <c r="C18" s="137"/>
      <c r="D18" s="137"/>
      <c r="E18" s="137"/>
      <c r="F18" s="137"/>
      <c r="G18" s="137"/>
      <c r="H18" s="139"/>
      <c r="I18" s="137" t="s">
        <v>1</v>
      </c>
      <c r="J18" s="137"/>
      <c r="K18" s="137"/>
      <c r="L18" s="137"/>
      <c r="M18" s="137"/>
      <c r="N18" s="137"/>
      <c r="O18" s="139"/>
    </row>
    <row r="19" spans="1:15" x14ac:dyDescent="0.25">
      <c r="A19" s="39" t="s">
        <v>13</v>
      </c>
      <c r="B19" s="40"/>
      <c r="C19" s="40"/>
      <c r="D19" s="41"/>
      <c r="E19" s="41"/>
      <c r="F19" s="41"/>
      <c r="G19" s="42" t="s">
        <v>32</v>
      </c>
      <c r="H19" s="43"/>
      <c r="I19" s="144" t="s">
        <v>51</v>
      </c>
      <c r="J19" s="145"/>
      <c r="K19" s="145"/>
      <c r="L19" s="145"/>
      <c r="M19" s="145"/>
      <c r="N19" s="145"/>
      <c r="O19" s="146"/>
    </row>
    <row r="20" spans="1:15" x14ac:dyDescent="0.25">
      <c r="A20" s="39" t="s">
        <v>14</v>
      </c>
      <c r="B20" s="40"/>
      <c r="C20" s="40"/>
      <c r="D20" s="42"/>
      <c r="E20" s="41"/>
      <c r="F20" s="41"/>
      <c r="G20" s="41"/>
      <c r="H20" s="43" t="s">
        <v>115</v>
      </c>
      <c r="I20" s="39" t="s">
        <v>37</v>
      </c>
      <c r="J20" s="41"/>
      <c r="K20" s="41"/>
      <c r="L20" s="41"/>
      <c r="M20" s="41"/>
      <c r="N20" s="41"/>
      <c r="O20" s="50"/>
    </row>
    <row r="21" spans="1:15" x14ac:dyDescent="0.25">
      <c r="A21" s="44" t="s">
        <v>15</v>
      </c>
      <c r="B21" s="40"/>
      <c r="C21" s="40"/>
      <c r="D21" s="42"/>
      <c r="E21" s="41"/>
      <c r="F21" s="41"/>
      <c r="G21" s="41"/>
      <c r="H21" s="43" t="s">
        <v>116</v>
      </c>
      <c r="I21" s="39" t="s">
        <v>45</v>
      </c>
      <c r="J21" s="41"/>
      <c r="K21" s="41"/>
      <c r="L21" s="41"/>
      <c r="M21" s="41"/>
      <c r="N21" s="41"/>
      <c r="O21" s="50">
        <v>1</v>
      </c>
    </row>
    <row r="22" spans="1:15" x14ac:dyDescent="0.25">
      <c r="A22" s="39"/>
      <c r="B22" s="40"/>
      <c r="C22" s="40"/>
      <c r="D22" s="41"/>
      <c r="E22" s="41"/>
      <c r="F22" s="41"/>
      <c r="G22" s="41"/>
      <c r="H22" s="43"/>
      <c r="I22" s="51"/>
      <c r="J22" s="52"/>
      <c r="K22" s="52"/>
      <c r="L22" s="52"/>
      <c r="M22" s="53"/>
      <c r="N22" s="54"/>
      <c r="O22" s="55"/>
    </row>
    <row r="23" spans="1:15" ht="7.5" customHeight="1" x14ac:dyDescent="0.25">
      <c r="H23" s="1"/>
    </row>
    <row r="24" spans="1:15" s="5" customFormat="1" ht="16.5" customHeight="1" x14ac:dyDescent="0.25">
      <c r="A24" s="126" t="s">
        <v>5</v>
      </c>
      <c r="B24" s="127" t="s">
        <v>9</v>
      </c>
      <c r="C24" s="127" t="s">
        <v>29</v>
      </c>
      <c r="D24" s="127" t="s">
        <v>2</v>
      </c>
      <c r="E24" s="127" t="s">
        <v>27</v>
      </c>
      <c r="F24" s="127" t="s">
        <v>6</v>
      </c>
      <c r="G24" s="127" t="s">
        <v>10</v>
      </c>
      <c r="H24" s="127" t="s">
        <v>35</v>
      </c>
      <c r="I24" s="140" t="s">
        <v>46</v>
      </c>
      <c r="J24" s="140"/>
      <c r="K24" s="148" t="s">
        <v>47</v>
      </c>
      <c r="L24" s="148"/>
      <c r="M24" s="140" t="s">
        <v>48</v>
      </c>
      <c r="N24" s="141" t="s">
        <v>30</v>
      </c>
      <c r="O24" s="141" t="s">
        <v>11</v>
      </c>
    </row>
    <row r="25" spans="1:15" s="5" customFormat="1" ht="16.5" customHeight="1" x14ac:dyDescent="0.25">
      <c r="A25" s="126"/>
      <c r="B25" s="127"/>
      <c r="C25" s="127"/>
      <c r="D25" s="127"/>
      <c r="E25" s="127"/>
      <c r="F25" s="127"/>
      <c r="G25" s="127"/>
      <c r="H25" s="127"/>
      <c r="I25" s="140"/>
      <c r="J25" s="140"/>
      <c r="K25" s="61" t="s">
        <v>43</v>
      </c>
      <c r="L25" s="61" t="s">
        <v>44</v>
      </c>
      <c r="M25" s="140"/>
      <c r="N25" s="141"/>
      <c r="O25" s="141"/>
    </row>
    <row r="26" spans="1:15" ht="46.8" customHeight="1" x14ac:dyDescent="0.25">
      <c r="A26" s="62">
        <v>1</v>
      </c>
      <c r="B26" s="63"/>
      <c r="C26" s="64" t="s">
        <v>80</v>
      </c>
      <c r="D26" s="65" t="s">
        <v>77</v>
      </c>
      <c r="E26" s="66" t="s">
        <v>78</v>
      </c>
      <c r="F26" s="64" t="s">
        <v>24</v>
      </c>
      <c r="G26" s="67" t="s">
        <v>33</v>
      </c>
      <c r="H26" s="67" t="s">
        <v>79</v>
      </c>
      <c r="I26" s="68">
        <v>42.17</v>
      </c>
      <c r="J26" s="62">
        <v>1</v>
      </c>
      <c r="K26" s="68">
        <v>74.5</v>
      </c>
      <c r="L26" s="68">
        <v>60.5</v>
      </c>
      <c r="M26" s="68">
        <v>74.5</v>
      </c>
      <c r="N26" s="62"/>
      <c r="O26" s="69"/>
    </row>
    <row r="27" spans="1:15" ht="33" customHeight="1" x14ac:dyDescent="0.25">
      <c r="A27" s="62">
        <v>2</v>
      </c>
      <c r="B27" s="63"/>
      <c r="C27" s="64" t="s">
        <v>92</v>
      </c>
      <c r="D27" s="65" t="s">
        <v>93</v>
      </c>
      <c r="E27" s="66" t="s">
        <v>94</v>
      </c>
      <c r="F27" s="64" t="s">
        <v>112</v>
      </c>
      <c r="G27" s="67" t="s">
        <v>39</v>
      </c>
      <c r="H27" s="67" t="s">
        <v>88</v>
      </c>
      <c r="I27" s="68">
        <v>31.16</v>
      </c>
      <c r="J27" s="62">
        <v>2</v>
      </c>
      <c r="K27" s="108">
        <v>30</v>
      </c>
      <c r="L27" s="108">
        <v>70</v>
      </c>
      <c r="M27" s="68">
        <v>70</v>
      </c>
      <c r="N27" s="62"/>
      <c r="O27" s="69"/>
    </row>
    <row r="28" spans="1:15" ht="33" customHeight="1" x14ac:dyDescent="0.25">
      <c r="A28" s="62">
        <v>3</v>
      </c>
      <c r="B28" s="63"/>
      <c r="C28" s="64" t="s">
        <v>62</v>
      </c>
      <c r="D28" s="65" t="s">
        <v>60</v>
      </c>
      <c r="E28" s="66" t="s">
        <v>61</v>
      </c>
      <c r="F28" s="64" t="s">
        <v>110</v>
      </c>
      <c r="G28" s="67" t="s">
        <v>41</v>
      </c>
      <c r="H28" s="67" t="s">
        <v>55</v>
      </c>
      <c r="I28" s="68">
        <v>27.66</v>
      </c>
      <c r="J28" s="62">
        <v>3</v>
      </c>
      <c r="K28" s="68">
        <v>53</v>
      </c>
      <c r="L28" s="68">
        <v>65</v>
      </c>
      <c r="M28" s="68">
        <v>65</v>
      </c>
      <c r="N28" s="62"/>
      <c r="O28" s="69"/>
    </row>
    <row r="29" spans="1:15" ht="33" customHeight="1" x14ac:dyDescent="0.25">
      <c r="A29" s="62">
        <v>4</v>
      </c>
      <c r="B29" s="63"/>
      <c r="C29" s="64" t="s">
        <v>131</v>
      </c>
      <c r="D29" s="65" t="s">
        <v>132</v>
      </c>
      <c r="E29" s="66">
        <v>40165</v>
      </c>
      <c r="F29" s="64" t="s">
        <v>112</v>
      </c>
      <c r="G29" s="67" t="s">
        <v>39</v>
      </c>
      <c r="H29" s="67" t="s">
        <v>88</v>
      </c>
      <c r="I29" s="68">
        <v>25.34</v>
      </c>
      <c r="J29" s="62">
        <v>4</v>
      </c>
      <c r="K29" s="68">
        <v>43</v>
      </c>
      <c r="L29" s="68">
        <v>28</v>
      </c>
      <c r="M29" s="68">
        <v>43</v>
      </c>
      <c r="N29" s="62"/>
      <c r="O29" s="69"/>
    </row>
    <row r="30" spans="1:15" ht="33" customHeight="1" x14ac:dyDescent="0.25">
      <c r="A30" s="62">
        <v>5</v>
      </c>
      <c r="B30" s="63"/>
      <c r="C30" s="64" t="s">
        <v>59</v>
      </c>
      <c r="D30" s="65" t="s">
        <v>56</v>
      </c>
      <c r="E30" s="66" t="s">
        <v>57</v>
      </c>
      <c r="F30" s="64" t="s">
        <v>110</v>
      </c>
      <c r="G30" s="67" t="s">
        <v>41</v>
      </c>
      <c r="H30" s="67" t="s">
        <v>55</v>
      </c>
      <c r="I30" s="68">
        <v>18.66</v>
      </c>
      <c r="J30" s="62">
        <v>5</v>
      </c>
      <c r="K30" s="68"/>
      <c r="L30" s="68"/>
      <c r="M30" s="68"/>
      <c r="N30" s="62"/>
      <c r="O30" s="69"/>
    </row>
    <row r="31" spans="1:15" ht="33" customHeight="1" x14ac:dyDescent="0.25">
      <c r="A31" s="62">
        <v>6</v>
      </c>
      <c r="B31" s="63"/>
      <c r="C31" s="64" t="s">
        <v>118</v>
      </c>
      <c r="D31" s="65" t="s">
        <v>119</v>
      </c>
      <c r="E31" s="66">
        <v>39496</v>
      </c>
      <c r="F31" s="64" t="s">
        <v>110</v>
      </c>
      <c r="G31" s="67" t="s">
        <v>41</v>
      </c>
      <c r="H31" s="67" t="s">
        <v>55</v>
      </c>
      <c r="I31" s="68">
        <v>10</v>
      </c>
      <c r="J31" s="62">
        <v>6</v>
      </c>
      <c r="K31" s="68"/>
      <c r="L31" s="68"/>
      <c r="M31" s="68"/>
      <c r="N31" s="62"/>
      <c r="O31" s="69"/>
    </row>
    <row r="32" spans="1:15" ht="7.5" customHeight="1" x14ac:dyDescent="0.3">
      <c r="A32" s="6"/>
      <c r="B32" s="7"/>
      <c r="C32" s="6"/>
      <c r="D32" s="8"/>
      <c r="E32" s="9"/>
      <c r="F32" s="10"/>
      <c r="G32" s="9"/>
      <c r="H32" s="9"/>
      <c r="I32" s="11"/>
      <c r="J32" s="11"/>
      <c r="K32" s="11"/>
      <c r="L32" s="11"/>
      <c r="M32" s="11"/>
      <c r="N32" s="11"/>
      <c r="O32" s="11"/>
    </row>
    <row r="33" spans="1:15" x14ac:dyDescent="0.25">
      <c r="A33" s="147" t="s">
        <v>3</v>
      </c>
      <c r="B33" s="137"/>
      <c r="C33" s="137"/>
      <c r="D33" s="137"/>
      <c r="E33" s="70"/>
      <c r="F33" s="70"/>
      <c r="G33" s="70"/>
      <c r="H33" s="137" t="s">
        <v>4</v>
      </c>
      <c r="I33" s="137"/>
      <c r="J33" s="137"/>
      <c r="K33" s="137"/>
      <c r="L33" s="137"/>
      <c r="M33" s="137"/>
      <c r="N33" s="137"/>
      <c r="O33" s="139"/>
    </row>
    <row r="34" spans="1:15" s="14" customFormat="1" ht="12" x14ac:dyDescent="0.25">
      <c r="A34" s="78" t="s">
        <v>106</v>
      </c>
      <c r="B34" s="79"/>
      <c r="C34" s="80"/>
      <c r="D34" s="81"/>
      <c r="E34" s="87"/>
      <c r="F34" s="71"/>
      <c r="G34" s="88"/>
      <c r="H34" s="92" t="s">
        <v>25</v>
      </c>
      <c r="I34" s="93">
        <v>3</v>
      </c>
      <c r="J34" s="87"/>
      <c r="K34" s="71"/>
      <c r="L34" s="71"/>
      <c r="M34" s="72"/>
      <c r="N34" s="92" t="s">
        <v>23</v>
      </c>
      <c r="O34" s="94">
        <f>COUNTIF(F$24:F141,"ЗМС")</f>
        <v>0</v>
      </c>
    </row>
    <row r="35" spans="1:15" s="14" customFormat="1" ht="12" x14ac:dyDescent="0.25">
      <c r="A35" s="78" t="s">
        <v>107</v>
      </c>
      <c r="B35" s="79"/>
      <c r="C35" s="82"/>
      <c r="D35" s="81"/>
      <c r="E35" s="89"/>
      <c r="F35" s="73"/>
      <c r="G35" s="90"/>
      <c r="H35" s="92" t="s">
        <v>18</v>
      </c>
      <c r="I35" s="94">
        <v>6</v>
      </c>
      <c r="J35" s="95"/>
      <c r="K35" s="96"/>
      <c r="L35" s="96"/>
      <c r="M35" s="97"/>
      <c r="N35" s="92" t="s">
        <v>16</v>
      </c>
      <c r="O35" s="94">
        <f>COUNTIF(F$24:F141,"МСМК")</f>
        <v>0</v>
      </c>
    </row>
    <row r="36" spans="1:15" s="14" customFormat="1" ht="12" x14ac:dyDescent="0.25">
      <c r="A36" s="78" t="s">
        <v>108</v>
      </c>
      <c r="B36" s="79"/>
      <c r="C36" s="79"/>
      <c r="D36" s="81"/>
      <c r="E36" s="89"/>
      <c r="F36" s="73"/>
      <c r="G36" s="90"/>
      <c r="H36" s="92" t="s">
        <v>19</v>
      </c>
      <c r="I36" s="94">
        <v>6</v>
      </c>
      <c r="J36" s="95"/>
      <c r="K36" s="96"/>
      <c r="L36" s="96"/>
      <c r="M36" s="97"/>
      <c r="N36" s="92" t="s">
        <v>17</v>
      </c>
      <c r="O36" s="94">
        <f>COUNTIF(F$24:F31,"МС")</f>
        <v>0</v>
      </c>
    </row>
    <row r="37" spans="1:15" s="14" customFormat="1" ht="12" x14ac:dyDescent="0.25">
      <c r="A37" s="78" t="s">
        <v>109</v>
      </c>
      <c r="B37" s="79"/>
      <c r="C37" s="79"/>
      <c r="D37" s="81"/>
      <c r="E37" s="89"/>
      <c r="F37" s="73"/>
      <c r="G37" s="90"/>
      <c r="H37" s="92" t="s">
        <v>20</v>
      </c>
      <c r="I37" s="94">
        <v>6</v>
      </c>
      <c r="J37" s="95"/>
      <c r="K37" s="96"/>
      <c r="L37" s="96"/>
      <c r="M37" s="97"/>
      <c r="N37" s="92" t="s">
        <v>24</v>
      </c>
      <c r="O37" s="94">
        <f>COUNTIF(F$23:F31,"КМС")</f>
        <v>1</v>
      </c>
    </row>
    <row r="38" spans="1:15" s="14" customFormat="1" ht="12" x14ac:dyDescent="0.25">
      <c r="A38" s="83"/>
      <c r="B38" s="79"/>
      <c r="C38" s="79"/>
      <c r="D38" s="81"/>
      <c r="E38" s="74"/>
      <c r="F38" s="75"/>
      <c r="G38" s="90"/>
      <c r="H38" s="92" t="s">
        <v>21</v>
      </c>
      <c r="I38" s="94">
        <f>COUNTIF(A11:A95,"НФ")</f>
        <v>0</v>
      </c>
      <c r="J38" s="95"/>
      <c r="K38" s="96"/>
      <c r="L38" s="96"/>
      <c r="M38" s="97"/>
      <c r="N38" s="92" t="s">
        <v>112</v>
      </c>
      <c r="O38" s="94">
        <v>2</v>
      </c>
    </row>
    <row r="39" spans="1:15" s="14" customFormat="1" ht="12" x14ac:dyDescent="0.25">
      <c r="A39" s="84"/>
      <c r="B39" s="85"/>
      <c r="C39" s="79"/>
      <c r="D39" s="81"/>
      <c r="E39" s="74"/>
      <c r="F39" s="75"/>
      <c r="G39" s="90"/>
      <c r="H39" s="92" t="s">
        <v>28</v>
      </c>
      <c r="I39" s="94">
        <f>COUNTIF(A11:A95,"ДСКВ")</f>
        <v>0</v>
      </c>
      <c r="J39" s="95"/>
      <c r="K39" s="96"/>
      <c r="L39" s="96"/>
      <c r="M39" s="97"/>
      <c r="N39" s="92" t="s">
        <v>110</v>
      </c>
      <c r="O39" s="94">
        <v>3</v>
      </c>
    </row>
    <row r="40" spans="1:15" s="14" customFormat="1" ht="12" x14ac:dyDescent="0.25">
      <c r="A40" s="86"/>
      <c r="B40" s="79"/>
      <c r="C40" s="79"/>
      <c r="D40" s="81"/>
      <c r="E40" s="76"/>
      <c r="F40" s="77"/>
      <c r="G40" s="91"/>
      <c r="H40" s="92" t="s">
        <v>22</v>
      </c>
      <c r="I40" s="94">
        <f>COUNTIF(A11:A95,"НС")</f>
        <v>0</v>
      </c>
      <c r="J40" s="98"/>
      <c r="K40" s="99"/>
      <c r="L40" s="99"/>
      <c r="M40" s="100"/>
      <c r="N40" s="92" t="s">
        <v>111</v>
      </c>
      <c r="O40" s="94">
        <f>COUNTIF(F$30:F144,"3 сп.р.")</f>
        <v>0</v>
      </c>
    </row>
    <row r="41" spans="1:15" ht="5.25" customHeight="1" x14ac:dyDescent="0.25">
      <c r="A41" s="3"/>
      <c r="B41" s="3"/>
      <c r="C41" s="3"/>
      <c r="D41" s="3"/>
      <c r="E41" s="3"/>
      <c r="F41" s="3"/>
      <c r="I41" s="13"/>
      <c r="J41" s="13"/>
      <c r="K41" s="13"/>
      <c r="L41" s="13"/>
      <c r="M41" s="13"/>
      <c r="N41" s="12"/>
      <c r="O41" s="12"/>
    </row>
    <row r="42" spans="1:15" x14ac:dyDescent="0.25">
      <c r="A42" s="147" t="str">
        <f>A19</f>
        <v>ТЕХНИЧЕСКИЙ ДЕЛЕГАТ ФВСР:</v>
      </c>
      <c r="B42" s="137"/>
      <c r="C42" s="137"/>
      <c r="D42" s="137"/>
      <c r="E42" s="137" t="str">
        <f>A20</f>
        <v>ГЛАВНЫЙ СУДЬЯ:</v>
      </c>
      <c r="F42" s="137"/>
      <c r="G42" s="137"/>
      <c r="H42" s="137" t="str">
        <f>A21</f>
        <v>ГЛАВНЫЙ СЕКРЕТАРЬ:</v>
      </c>
      <c r="I42" s="137"/>
      <c r="J42" s="137"/>
      <c r="K42" s="137"/>
      <c r="L42" s="137"/>
      <c r="M42" s="137">
        <f>A22</f>
        <v>0</v>
      </c>
      <c r="N42" s="137"/>
      <c r="O42" s="139"/>
    </row>
    <row r="43" spans="1:15" x14ac:dyDescent="0.25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</row>
    <row r="44" spans="1:15" x14ac:dyDescent="0.25">
      <c r="A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x14ac:dyDescent="0.25">
      <c r="A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x14ac:dyDescent="0.25">
      <c r="A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x14ac:dyDescent="0.25">
      <c r="A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s="14" customFormat="1" ht="12" x14ac:dyDescent="0.25">
      <c r="A48" s="149">
        <f>H19</f>
        <v>0</v>
      </c>
      <c r="B48" s="142"/>
      <c r="C48" s="142"/>
      <c r="D48" s="142"/>
      <c r="E48" s="142" t="str">
        <f>H20</f>
        <v>ВЫСОЦКИЙ С.М. (1К, г. МОСКВА)</v>
      </c>
      <c r="F48" s="142"/>
      <c r="G48" s="142"/>
      <c r="H48" s="142" t="str">
        <f>H21</f>
        <v>МАЛАХОВ Р.А. (1К, г. ИЖЕВСК)</v>
      </c>
      <c r="I48" s="142"/>
      <c r="J48" s="142"/>
      <c r="K48" s="142"/>
      <c r="L48" s="142"/>
      <c r="M48" s="142">
        <f>H22</f>
        <v>0</v>
      </c>
      <c r="N48" s="142"/>
      <c r="O48" s="143"/>
    </row>
  </sheetData>
  <sortState xmlns:xlrd2="http://schemas.microsoft.com/office/spreadsheetml/2017/richdata2" ref="C30:I31">
    <sortCondition descending="1" ref="I30:I31"/>
  </sortState>
  <mergeCells count="42">
    <mergeCell ref="A12:O12"/>
    <mergeCell ref="A8:O8"/>
    <mergeCell ref="A9:O9"/>
    <mergeCell ref="A7:O7"/>
    <mergeCell ref="A10:O10"/>
    <mergeCell ref="A11:O11"/>
    <mergeCell ref="A1:O1"/>
    <mergeCell ref="A2:O2"/>
    <mergeCell ref="A3:O3"/>
    <mergeCell ref="A4:O4"/>
    <mergeCell ref="A5:O5"/>
    <mergeCell ref="A42:D42"/>
    <mergeCell ref="E42:G42"/>
    <mergeCell ref="H42:L42"/>
    <mergeCell ref="M42:O42"/>
    <mergeCell ref="C24:C25"/>
    <mergeCell ref="D24:D25"/>
    <mergeCell ref="E24:E25"/>
    <mergeCell ref="I19:O19"/>
    <mergeCell ref="N24:N25"/>
    <mergeCell ref="O24:O25"/>
    <mergeCell ref="A15:O15"/>
    <mergeCell ref="A16:D16"/>
    <mergeCell ref="A17:D17"/>
    <mergeCell ref="A18:H18"/>
    <mergeCell ref="I18:O18"/>
    <mergeCell ref="A48:D48"/>
    <mergeCell ref="E48:G48"/>
    <mergeCell ref="H48:L48"/>
    <mergeCell ref="M48:O48"/>
    <mergeCell ref="M24:M25"/>
    <mergeCell ref="A24:A25"/>
    <mergeCell ref="B24:B25"/>
    <mergeCell ref="A43:E43"/>
    <mergeCell ref="F43:O43"/>
    <mergeCell ref="F24:F25"/>
    <mergeCell ref="G24:G25"/>
    <mergeCell ref="H24:H25"/>
    <mergeCell ref="I24:J25"/>
    <mergeCell ref="K24:L24"/>
    <mergeCell ref="A33:D33"/>
    <mergeCell ref="H33:O33"/>
  </mergeCells>
  <conditionalFormatting sqref="A42:XFD42">
    <cfRule type="cellIs" dxfId="8" priority="1" operator="equal">
      <formula>0</formula>
    </cfRule>
    <cfRule type="cellIs" dxfId="7" priority="2" operator="equal">
      <formula>0</formula>
    </cfRule>
  </conditionalFormatting>
  <conditionalFormatting sqref="A42:XFD48">
    <cfRule type="cellIs" dxfId="6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2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C3524-8758-0341-9F55-3C6348CBEAB9}">
  <sheetPr>
    <tabColor theme="3" tint="-0.249977111117893"/>
    <pageSetUpPr fitToPage="1"/>
  </sheetPr>
  <dimension ref="A1:R43"/>
  <sheetViews>
    <sheetView view="pageBreakPreview" topLeftCell="A2" zoomScale="80" zoomScaleNormal="100" zoomScaleSheetLayoutView="80" workbookViewId="0">
      <selection activeCell="A17" sqref="A17:D17"/>
    </sheetView>
  </sheetViews>
  <sheetFormatPr defaultColWidth="9.109375" defaultRowHeight="13.8" x14ac:dyDescent="0.25"/>
  <cols>
    <col min="1" max="1" width="7" style="2" customWidth="1"/>
    <col min="2" max="2" width="7.6640625" style="4" customWidth="1"/>
    <col min="3" max="3" width="14.44140625" style="4" customWidth="1"/>
    <col min="4" max="4" width="21" style="2" bestFit="1" customWidth="1"/>
    <col min="5" max="5" width="11.77734375" style="2" customWidth="1"/>
    <col min="6" max="6" width="8.6640625" style="2" customWidth="1"/>
    <col min="7" max="7" width="21.44140625" style="2" customWidth="1"/>
    <col min="8" max="8" width="27" style="2" customWidth="1"/>
    <col min="9" max="9" width="7.44140625" style="2" customWidth="1"/>
    <col min="10" max="10" width="8.33203125" style="2" customWidth="1"/>
    <col min="11" max="11" width="10.6640625" style="2" customWidth="1"/>
    <col min="12" max="13" width="10.33203125" style="2" customWidth="1"/>
    <col min="14" max="14" width="13.6640625" style="2" customWidth="1"/>
    <col min="15" max="15" width="13.33203125" style="2" customWidth="1"/>
    <col min="16" max="16384" width="9.109375" style="2"/>
  </cols>
  <sheetData>
    <row r="1" spans="1:18" s="15" customFormat="1" ht="22.5" customHeight="1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8" s="15" customFormat="1" ht="22.5" customHeight="1" x14ac:dyDescent="0.25">
      <c r="A2" s="130" t="s">
        <v>50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8" s="15" customFormat="1" ht="22.5" customHeight="1" x14ac:dyDescent="0.25">
      <c r="A3" s="129" t="s">
        <v>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8" s="15" customFormat="1" ht="22.5" customHeight="1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</row>
    <row r="5" spans="1:18" s="15" customFormat="1" ht="6.75" customHeight="1" x14ac:dyDescent="0.3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R5" s="16"/>
    </row>
    <row r="6" spans="1:18" s="15" customFormat="1" ht="6.75" customHeight="1" x14ac:dyDescent="0.3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R6" s="16"/>
    </row>
    <row r="7" spans="1:18" s="17" customFormat="1" ht="25.8" x14ac:dyDescent="0.25">
      <c r="A7" s="128" t="s">
        <v>31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</row>
    <row r="8" spans="1:18" s="15" customFormat="1" ht="18" customHeight="1" x14ac:dyDescent="0.25">
      <c r="A8" s="136" t="s">
        <v>12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8" s="15" customFormat="1" ht="6" customHeight="1" x14ac:dyDescent="0.25">
      <c r="A9" s="136" t="s">
        <v>32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spans="1:18" s="15" customFormat="1" ht="18" customHeight="1" x14ac:dyDescent="0.25">
      <c r="A10" s="136" t="s">
        <v>104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</row>
    <row r="11" spans="1:18" s="15" customFormat="1" ht="18" customHeight="1" x14ac:dyDescent="0.25">
      <c r="A11" s="136" t="s">
        <v>42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</row>
    <row r="12" spans="1:18" s="15" customFormat="1" ht="19.5" customHeight="1" x14ac:dyDescent="0.25">
      <c r="A12" s="136" t="s">
        <v>141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</row>
    <row r="13" spans="1:18" s="15" customFormat="1" ht="19.5" customHeight="1" x14ac:dyDescent="0.25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1:18" s="15" customFormat="1" ht="19.5" customHeight="1" x14ac:dyDescent="0.2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</row>
    <row r="15" spans="1:18" s="15" customFormat="1" ht="7.5" customHeight="1" x14ac:dyDescent="0.25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</row>
    <row r="16" spans="1:18" x14ac:dyDescent="0.25">
      <c r="A16" s="131" t="s">
        <v>49</v>
      </c>
      <c r="B16" s="132"/>
      <c r="C16" s="132"/>
      <c r="D16" s="132"/>
      <c r="E16" s="56"/>
      <c r="F16" s="56"/>
      <c r="G16" s="56"/>
      <c r="H16" s="57"/>
      <c r="I16" s="56"/>
      <c r="J16" s="56"/>
      <c r="K16" s="56"/>
      <c r="L16" s="56"/>
      <c r="M16" s="56"/>
      <c r="N16" s="58"/>
      <c r="O16" s="59"/>
    </row>
    <row r="17" spans="1:15" x14ac:dyDescent="0.25">
      <c r="A17" s="133" t="s">
        <v>143</v>
      </c>
      <c r="B17" s="134"/>
      <c r="C17" s="134"/>
      <c r="D17" s="134"/>
      <c r="E17" s="47"/>
      <c r="F17" s="47"/>
      <c r="G17" s="47"/>
      <c r="H17" s="60"/>
      <c r="I17" s="47"/>
      <c r="J17" s="47"/>
      <c r="K17" s="47"/>
      <c r="L17" s="47"/>
      <c r="M17" s="47"/>
      <c r="N17" s="48"/>
      <c r="O17" s="49" t="s">
        <v>114</v>
      </c>
    </row>
    <row r="18" spans="1:15" x14ac:dyDescent="0.25">
      <c r="A18" s="147" t="s">
        <v>7</v>
      </c>
      <c r="B18" s="137"/>
      <c r="C18" s="137"/>
      <c r="D18" s="137"/>
      <c r="E18" s="137"/>
      <c r="F18" s="137"/>
      <c r="G18" s="137"/>
      <c r="H18" s="139"/>
      <c r="I18" s="137" t="s">
        <v>1</v>
      </c>
      <c r="J18" s="137"/>
      <c r="K18" s="137"/>
      <c r="L18" s="137"/>
      <c r="M18" s="137"/>
      <c r="N18" s="137"/>
      <c r="O18" s="139"/>
    </row>
    <row r="19" spans="1:15" x14ac:dyDescent="0.25">
      <c r="A19" s="39" t="s">
        <v>13</v>
      </c>
      <c r="B19" s="40"/>
      <c r="C19" s="40"/>
      <c r="D19" s="41"/>
      <c r="E19" s="41"/>
      <c r="F19" s="41"/>
      <c r="G19" s="42" t="s">
        <v>32</v>
      </c>
      <c r="H19" s="43"/>
      <c r="I19" s="144" t="s">
        <v>51</v>
      </c>
      <c r="J19" s="145"/>
      <c r="K19" s="145"/>
      <c r="L19" s="145"/>
      <c r="M19" s="145"/>
      <c r="N19" s="145"/>
      <c r="O19" s="146"/>
    </row>
    <row r="20" spans="1:15" x14ac:dyDescent="0.25">
      <c r="A20" s="39" t="s">
        <v>14</v>
      </c>
      <c r="B20" s="40"/>
      <c r="C20" s="40"/>
      <c r="D20" s="42"/>
      <c r="E20" s="41"/>
      <c r="F20" s="41"/>
      <c r="G20" s="41"/>
      <c r="H20" s="43" t="s">
        <v>115</v>
      </c>
      <c r="I20" s="39" t="s">
        <v>37</v>
      </c>
      <c r="J20" s="41"/>
      <c r="K20" s="41"/>
      <c r="L20" s="41"/>
      <c r="M20" s="41"/>
      <c r="N20" s="41"/>
      <c r="O20" s="50"/>
    </row>
    <row r="21" spans="1:15" x14ac:dyDescent="0.25">
      <c r="A21" s="44" t="s">
        <v>15</v>
      </c>
      <c r="B21" s="40"/>
      <c r="C21" s="40"/>
      <c r="D21" s="42"/>
      <c r="E21" s="41"/>
      <c r="F21" s="41"/>
      <c r="G21" s="41"/>
      <c r="H21" s="43" t="s">
        <v>116</v>
      </c>
      <c r="I21" s="39" t="s">
        <v>45</v>
      </c>
      <c r="J21" s="41"/>
      <c r="K21" s="41"/>
      <c r="L21" s="41"/>
      <c r="M21" s="41"/>
      <c r="N21" s="41"/>
      <c r="O21" s="50">
        <v>1</v>
      </c>
    </row>
    <row r="22" spans="1:15" x14ac:dyDescent="0.25">
      <c r="A22" s="39"/>
      <c r="B22" s="40"/>
      <c r="C22" s="40"/>
      <c r="D22" s="41"/>
      <c r="E22" s="41"/>
      <c r="F22" s="41"/>
      <c r="G22" s="41"/>
      <c r="H22" s="43"/>
      <c r="I22" s="51"/>
      <c r="J22" s="52"/>
      <c r="K22" s="52"/>
      <c r="L22" s="52"/>
      <c r="M22" s="53"/>
      <c r="N22" s="54"/>
      <c r="O22" s="55"/>
    </row>
    <row r="23" spans="1:15" ht="7.5" customHeight="1" x14ac:dyDescent="0.25">
      <c r="H23" s="1"/>
    </row>
    <row r="24" spans="1:15" s="5" customFormat="1" ht="16.5" customHeight="1" x14ac:dyDescent="0.25">
      <c r="A24" s="126" t="s">
        <v>5</v>
      </c>
      <c r="B24" s="127" t="s">
        <v>9</v>
      </c>
      <c r="C24" s="127" t="s">
        <v>29</v>
      </c>
      <c r="D24" s="127" t="s">
        <v>2</v>
      </c>
      <c r="E24" s="127" t="s">
        <v>27</v>
      </c>
      <c r="F24" s="127" t="s">
        <v>6</v>
      </c>
      <c r="G24" s="127" t="s">
        <v>10</v>
      </c>
      <c r="H24" s="127" t="s">
        <v>35</v>
      </c>
      <c r="I24" s="140" t="s">
        <v>46</v>
      </c>
      <c r="J24" s="140"/>
      <c r="K24" s="148" t="s">
        <v>47</v>
      </c>
      <c r="L24" s="148"/>
      <c r="M24" s="140" t="s">
        <v>48</v>
      </c>
      <c r="N24" s="141" t="s">
        <v>30</v>
      </c>
      <c r="O24" s="141" t="s">
        <v>11</v>
      </c>
    </row>
    <row r="25" spans="1:15" s="5" customFormat="1" ht="16.5" customHeight="1" x14ac:dyDescent="0.25">
      <c r="A25" s="126"/>
      <c r="B25" s="127"/>
      <c r="C25" s="127"/>
      <c r="D25" s="127"/>
      <c r="E25" s="127"/>
      <c r="F25" s="127"/>
      <c r="G25" s="127"/>
      <c r="H25" s="127"/>
      <c r="I25" s="140"/>
      <c r="J25" s="140"/>
      <c r="K25" s="61" t="s">
        <v>43</v>
      </c>
      <c r="L25" s="61" t="s">
        <v>44</v>
      </c>
      <c r="M25" s="140"/>
      <c r="N25" s="141"/>
      <c r="O25" s="141"/>
    </row>
    <row r="26" spans="1:15" s="38" customFormat="1" ht="33" customHeight="1" x14ac:dyDescent="0.25">
      <c r="A26" s="103">
        <v>1</v>
      </c>
      <c r="B26" s="104"/>
      <c r="C26" s="64" t="s">
        <v>74</v>
      </c>
      <c r="D26" s="65" t="s">
        <v>68</v>
      </c>
      <c r="E26" s="66" t="s">
        <v>69</v>
      </c>
      <c r="F26" s="64" t="s">
        <v>112</v>
      </c>
      <c r="G26" s="67" t="s">
        <v>36</v>
      </c>
      <c r="H26" s="67" t="s">
        <v>63</v>
      </c>
      <c r="I26" s="105"/>
      <c r="J26" s="104"/>
      <c r="K26" s="105">
        <v>20</v>
      </c>
      <c r="L26" s="105">
        <v>21.33</v>
      </c>
      <c r="M26" s="105">
        <v>21.33</v>
      </c>
      <c r="N26" s="103"/>
      <c r="O26" s="106"/>
    </row>
    <row r="27" spans="1:15" ht="7.5" customHeight="1" x14ac:dyDescent="0.3">
      <c r="A27" s="6"/>
      <c r="B27" s="7"/>
      <c r="C27" s="6"/>
      <c r="D27" s="8"/>
      <c r="E27" s="9"/>
      <c r="F27" s="10"/>
      <c r="G27" s="9"/>
      <c r="H27" s="9"/>
      <c r="I27" s="11"/>
      <c r="J27" s="11"/>
      <c r="K27" s="11"/>
      <c r="L27" s="11"/>
      <c r="M27" s="11"/>
      <c r="N27" s="11"/>
      <c r="O27" s="11"/>
    </row>
    <row r="28" spans="1:15" x14ac:dyDescent="0.25">
      <c r="A28" s="147" t="s">
        <v>3</v>
      </c>
      <c r="B28" s="137"/>
      <c r="C28" s="137"/>
      <c r="D28" s="137"/>
      <c r="E28" s="70"/>
      <c r="F28" s="70"/>
      <c r="G28" s="70"/>
      <c r="H28" s="137" t="s">
        <v>4</v>
      </c>
      <c r="I28" s="137"/>
      <c r="J28" s="137"/>
      <c r="K28" s="137"/>
      <c r="L28" s="137"/>
      <c r="M28" s="137"/>
      <c r="N28" s="137"/>
      <c r="O28" s="139"/>
    </row>
    <row r="29" spans="1:15" s="14" customFormat="1" ht="12" x14ac:dyDescent="0.25">
      <c r="A29" s="78" t="s">
        <v>106</v>
      </c>
      <c r="B29" s="79"/>
      <c r="C29" s="80"/>
      <c r="D29" s="81"/>
      <c r="E29" s="87"/>
      <c r="F29" s="71"/>
      <c r="G29" s="88"/>
      <c r="H29" s="92" t="s">
        <v>25</v>
      </c>
      <c r="I29" s="93">
        <v>1</v>
      </c>
      <c r="J29" s="87"/>
      <c r="K29" s="71"/>
      <c r="L29" s="71"/>
      <c r="M29" s="72"/>
      <c r="N29" s="92" t="s">
        <v>23</v>
      </c>
      <c r="O29" s="94">
        <f>COUNTIF(F$24:F136,"ЗМС")</f>
        <v>0</v>
      </c>
    </row>
    <row r="30" spans="1:15" s="14" customFormat="1" ht="12" x14ac:dyDescent="0.25">
      <c r="A30" s="78" t="s">
        <v>107</v>
      </c>
      <c r="B30" s="79"/>
      <c r="C30" s="82"/>
      <c r="D30" s="81"/>
      <c r="E30" s="89"/>
      <c r="F30" s="73"/>
      <c r="G30" s="90"/>
      <c r="H30" s="92" t="s">
        <v>18</v>
      </c>
      <c r="I30" s="93">
        <v>1</v>
      </c>
      <c r="J30" s="95"/>
      <c r="K30" s="96"/>
      <c r="L30" s="96"/>
      <c r="M30" s="97"/>
      <c r="N30" s="92" t="s">
        <v>16</v>
      </c>
      <c r="O30" s="94">
        <f>COUNTIF(F$24:F136,"МСМК")</f>
        <v>0</v>
      </c>
    </row>
    <row r="31" spans="1:15" s="14" customFormat="1" ht="12" x14ac:dyDescent="0.25">
      <c r="A31" s="78" t="s">
        <v>108</v>
      </c>
      <c r="B31" s="79"/>
      <c r="C31" s="79"/>
      <c r="D31" s="81"/>
      <c r="E31" s="89"/>
      <c r="F31" s="73"/>
      <c r="G31" s="90"/>
      <c r="H31" s="92" t="s">
        <v>19</v>
      </c>
      <c r="I31" s="94">
        <v>1</v>
      </c>
      <c r="J31" s="95"/>
      <c r="K31" s="96"/>
      <c r="L31" s="96"/>
      <c r="M31" s="97"/>
      <c r="N31" s="92" t="s">
        <v>17</v>
      </c>
      <c r="O31" s="94">
        <f>COUNTIF(F$24:F26,"МС")</f>
        <v>0</v>
      </c>
    </row>
    <row r="32" spans="1:15" s="14" customFormat="1" ht="12" x14ac:dyDescent="0.25">
      <c r="A32" s="78" t="s">
        <v>109</v>
      </c>
      <c r="B32" s="79"/>
      <c r="C32" s="79"/>
      <c r="D32" s="81"/>
      <c r="E32" s="89"/>
      <c r="F32" s="73"/>
      <c r="G32" s="90"/>
      <c r="H32" s="92" t="s">
        <v>20</v>
      </c>
      <c r="I32" s="94">
        <v>1</v>
      </c>
      <c r="J32" s="95"/>
      <c r="K32" s="96"/>
      <c r="L32" s="96"/>
      <c r="M32" s="97"/>
      <c r="N32" s="92" t="s">
        <v>24</v>
      </c>
      <c r="O32" s="94">
        <f>COUNTIF(F$23:F26,"КМС")</f>
        <v>0</v>
      </c>
    </row>
    <row r="33" spans="1:15" s="14" customFormat="1" ht="12" x14ac:dyDescent="0.25">
      <c r="A33" s="83"/>
      <c r="B33" s="79"/>
      <c r="C33" s="79"/>
      <c r="D33" s="81"/>
      <c r="E33" s="74"/>
      <c r="F33" s="75"/>
      <c r="G33" s="90"/>
      <c r="H33" s="92" t="s">
        <v>21</v>
      </c>
      <c r="I33" s="94">
        <f>COUNTIF(A11:A90,"НФ")</f>
        <v>0</v>
      </c>
      <c r="J33" s="95"/>
      <c r="K33" s="96"/>
      <c r="L33" s="96"/>
      <c r="M33" s="97"/>
      <c r="N33" s="92" t="s">
        <v>112</v>
      </c>
      <c r="O33" s="94">
        <v>1</v>
      </c>
    </row>
    <row r="34" spans="1:15" s="14" customFormat="1" ht="12" x14ac:dyDescent="0.25">
      <c r="A34" s="84"/>
      <c r="B34" s="85"/>
      <c r="C34" s="79"/>
      <c r="D34" s="81"/>
      <c r="E34" s="74"/>
      <c r="F34" s="75"/>
      <c r="G34" s="90"/>
      <c r="H34" s="92" t="s">
        <v>28</v>
      </c>
      <c r="I34" s="94">
        <f>COUNTIF(A11:A90,"ДСКВ")</f>
        <v>0</v>
      </c>
      <c r="J34" s="95"/>
      <c r="K34" s="96"/>
      <c r="L34" s="96"/>
      <c r="M34" s="97"/>
      <c r="N34" s="92" t="s">
        <v>110</v>
      </c>
      <c r="O34" s="94">
        <f>COUNTIF(F$26:F138,"2 сп.р.")</f>
        <v>0</v>
      </c>
    </row>
    <row r="35" spans="1:15" s="14" customFormat="1" ht="12" x14ac:dyDescent="0.25">
      <c r="A35" s="86"/>
      <c r="B35" s="79"/>
      <c r="C35" s="79"/>
      <c r="D35" s="81"/>
      <c r="E35" s="76"/>
      <c r="F35" s="77"/>
      <c r="G35" s="91"/>
      <c r="H35" s="92" t="s">
        <v>22</v>
      </c>
      <c r="I35" s="94">
        <f>COUNTIF(A11:A90,"НС")</f>
        <v>0</v>
      </c>
      <c r="J35" s="98"/>
      <c r="K35" s="99"/>
      <c r="L35" s="99"/>
      <c r="M35" s="100"/>
      <c r="N35" s="92" t="s">
        <v>111</v>
      </c>
      <c r="O35" s="94">
        <f>COUNTIF(F$26:F139,"3 СР")</f>
        <v>0</v>
      </c>
    </row>
    <row r="36" spans="1:15" ht="5.25" customHeight="1" x14ac:dyDescent="0.25">
      <c r="A36" s="3"/>
      <c r="B36" s="3"/>
      <c r="C36" s="3"/>
      <c r="D36" s="3"/>
      <c r="E36" s="3"/>
      <c r="F36" s="3"/>
      <c r="I36" s="13"/>
      <c r="J36" s="13"/>
      <c r="K36" s="13"/>
      <c r="L36" s="13"/>
      <c r="M36" s="13"/>
      <c r="N36" s="12"/>
      <c r="O36" s="12"/>
    </row>
    <row r="37" spans="1:15" x14ac:dyDescent="0.25">
      <c r="A37" s="147" t="str">
        <f>A19</f>
        <v>ТЕХНИЧЕСКИЙ ДЕЛЕГАТ ФВСР:</v>
      </c>
      <c r="B37" s="137"/>
      <c r="C37" s="137"/>
      <c r="D37" s="137"/>
      <c r="E37" s="137" t="str">
        <f>A20</f>
        <v>ГЛАВНЫЙ СУДЬЯ:</v>
      </c>
      <c r="F37" s="137"/>
      <c r="G37" s="137"/>
      <c r="H37" s="137" t="str">
        <f>A21</f>
        <v>ГЛАВНЫЙ СЕКРЕТАРЬ:</v>
      </c>
      <c r="I37" s="137"/>
      <c r="J37" s="137"/>
      <c r="K37" s="137"/>
      <c r="L37" s="137"/>
      <c r="M37" s="137">
        <f>A22</f>
        <v>0</v>
      </c>
      <c r="N37" s="137"/>
      <c r="O37" s="139"/>
    </row>
    <row r="38" spans="1:15" x14ac:dyDescent="0.25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</row>
    <row r="39" spans="1:15" x14ac:dyDescent="0.25">
      <c r="A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5">
      <c r="A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s="14" customFormat="1" ht="12" x14ac:dyDescent="0.25">
      <c r="A43" s="149">
        <f>H19</f>
        <v>0</v>
      </c>
      <c r="B43" s="142"/>
      <c r="C43" s="142"/>
      <c r="D43" s="142"/>
      <c r="E43" s="142" t="str">
        <f>H20</f>
        <v>ВЫСОЦКИЙ С.М. (1К, г. МОСКВА)</v>
      </c>
      <c r="F43" s="142"/>
      <c r="G43" s="142"/>
      <c r="H43" s="142" t="str">
        <f>H21</f>
        <v>МАЛАХОВ Р.А. (1К, г. ИЖЕВСК)</v>
      </c>
      <c r="I43" s="142"/>
      <c r="J43" s="142"/>
      <c r="K43" s="142"/>
      <c r="L43" s="142"/>
      <c r="M43" s="142">
        <f>H22</f>
        <v>0</v>
      </c>
      <c r="N43" s="142"/>
      <c r="O43" s="143"/>
    </row>
  </sheetData>
  <mergeCells count="42">
    <mergeCell ref="A12:O12"/>
    <mergeCell ref="A8:O8"/>
    <mergeCell ref="A9:O9"/>
    <mergeCell ref="A7:O7"/>
    <mergeCell ref="A10:O10"/>
    <mergeCell ref="A11:O11"/>
    <mergeCell ref="A1:O1"/>
    <mergeCell ref="A2:O2"/>
    <mergeCell ref="A3:O3"/>
    <mergeCell ref="A4:O4"/>
    <mergeCell ref="A5:O5"/>
    <mergeCell ref="A37:D37"/>
    <mergeCell ref="E37:G37"/>
    <mergeCell ref="H37:L37"/>
    <mergeCell ref="M37:O37"/>
    <mergeCell ref="C24:C25"/>
    <mergeCell ref="D24:D25"/>
    <mergeCell ref="E24:E25"/>
    <mergeCell ref="I19:O19"/>
    <mergeCell ref="N24:N25"/>
    <mergeCell ref="O24:O25"/>
    <mergeCell ref="A15:O15"/>
    <mergeCell ref="A16:D16"/>
    <mergeCell ref="A17:D17"/>
    <mergeCell ref="A18:H18"/>
    <mergeCell ref="I18:O18"/>
    <mergeCell ref="A43:D43"/>
    <mergeCell ref="E43:G43"/>
    <mergeCell ref="H43:L43"/>
    <mergeCell ref="M43:O43"/>
    <mergeCell ref="M24:M25"/>
    <mergeCell ref="A24:A25"/>
    <mergeCell ref="B24:B25"/>
    <mergeCell ref="A38:E38"/>
    <mergeCell ref="F38:O38"/>
    <mergeCell ref="F24:F25"/>
    <mergeCell ref="G24:G25"/>
    <mergeCell ref="H24:H25"/>
    <mergeCell ref="I24:J25"/>
    <mergeCell ref="K24:L24"/>
    <mergeCell ref="A28:D28"/>
    <mergeCell ref="H28:O28"/>
  </mergeCells>
  <conditionalFormatting sqref="A37:XFD37">
    <cfRule type="cellIs" dxfId="5" priority="1" operator="equal">
      <formula>0</formula>
    </cfRule>
    <cfRule type="cellIs" dxfId="4" priority="2" operator="equal">
      <formula>0</formula>
    </cfRule>
  </conditionalFormatting>
  <conditionalFormatting sqref="A37:XFD43">
    <cfRule type="cellIs" dxfId="3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3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2783F-C1C9-A546-A452-E353675D44CB}">
  <sheetPr>
    <tabColor theme="3" tint="-0.249977111117893"/>
    <pageSetUpPr fitToPage="1"/>
  </sheetPr>
  <dimension ref="A1:R44"/>
  <sheetViews>
    <sheetView tabSelected="1" view="pageBreakPreview" topLeftCell="A2" zoomScale="80" zoomScaleNormal="100" zoomScaleSheetLayoutView="80" workbookViewId="0">
      <selection activeCell="A17" sqref="A17:D17"/>
    </sheetView>
  </sheetViews>
  <sheetFormatPr defaultColWidth="9.109375" defaultRowHeight="13.8" x14ac:dyDescent="0.25"/>
  <cols>
    <col min="1" max="1" width="7" style="2" customWidth="1"/>
    <col min="2" max="2" width="7.6640625" style="4" customWidth="1"/>
    <col min="3" max="3" width="15" style="4" customWidth="1"/>
    <col min="4" max="4" width="21" style="2" bestFit="1" customWidth="1"/>
    <col min="5" max="5" width="11.77734375" style="2" customWidth="1"/>
    <col min="6" max="6" width="8.6640625" style="2" customWidth="1"/>
    <col min="7" max="7" width="21.44140625" style="2" customWidth="1"/>
    <col min="8" max="8" width="27" style="2" customWidth="1"/>
    <col min="9" max="9" width="7.44140625" style="2" customWidth="1"/>
    <col min="10" max="10" width="8.33203125" style="2" customWidth="1"/>
    <col min="11" max="11" width="10.6640625" style="2" customWidth="1"/>
    <col min="12" max="13" width="10.33203125" style="2" customWidth="1"/>
    <col min="14" max="14" width="13.6640625" style="2" customWidth="1"/>
    <col min="15" max="15" width="13.33203125" style="2" customWidth="1"/>
    <col min="16" max="16384" width="9.109375" style="2"/>
  </cols>
  <sheetData>
    <row r="1" spans="1:18" s="15" customFormat="1" ht="22.5" customHeight="1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8" s="15" customFormat="1" ht="22.5" customHeight="1" x14ac:dyDescent="0.25">
      <c r="A2" s="130" t="s">
        <v>50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8" s="15" customFormat="1" ht="22.5" customHeight="1" x14ac:dyDescent="0.25">
      <c r="A3" s="129" t="s">
        <v>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8" s="15" customFormat="1" ht="22.5" customHeight="1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</row>
    <row r="5" spans="1:18" s="15" customFormat="1" ht="6.75" customHeight="1" x14ac:dyDescent="0.3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R5" s="16"/>
    </row>
    <row r="6" spans="1:18" s="15" customFormat="1" ht="6.75" customHeight="1" x14ac:dyDescent="0.3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R6" s="16"/>
    </row>
    <row r="7" spans="1:18" s="17" customFormat="1" ht="25.8" x14ac:dyDescent="0.25">
      <c r="A7" s="128" t="s">
        <v>31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</row>
    <row r="8" spans="1:18" s="15" customFormat="1" ht="18" customHeight="1" x14ac:dyDescent="0.25">
      <c r="A8" s="136" t="s">
        <v>12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8" s="15" customFormat="1" ht="6" customHeight="1" x14ac:dyDescent="0.25">
      <c r="A9" s="136" t="s">
        <v>32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spans="1:18" s="15" customFormat="1" ht="18" customHeight="1" x14ac:dyDescent="0.25">
      <c r="A10" s="136" t="s">
        <v>104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</row>
    <row r="11" spans="1:18" s="15" customFormat="1" ht="18" customHeight="1" x14ac:dyDescent="0.25">
      <c r="A11" s="136" t="s">
        <v>42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</row>
    <row r="12" spans="1:18" s="15" customFormat="1" ht="19.5" customHeight="1" x14ac:dyDescent="0.25">
      <c r="A12" s="136" t="s">
        <v>142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</row>
    <row r="13" spans="1:18" s="15" customFormat="1" ht="19.5" customHeight="1" x14ac:dyDescent="0.25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1:18" s="15" customFormat="1" ht="19.5" customHeight="1" x14ac:dyDescent="0.2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</row>
    <row r="15" spans="1:18" s="15" customFormat="1" ht="7.5" customHeight="1" x14ac:dyDescent="0.25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</row>
    <row r="16" spans="1:18" x14ac:dyDescent="0.25">
      <c r="A16" s="131" t="s">
        <v>49</v>
      </c>
      <c r="B16" s="132"/>
      <c r="C16" s="132"/>
      <c r="D16" s="132"/>
      <c r="E16" s="56"/>
      <c r="F16" s="56"/>
      <c r="G16" s="56"/>
      <c r="H16" s="57"/>
      <c r="I16" s="56"/>
      <c r="J16" s="56"/>
      <c r="K16" s="56"/>
      <c r="L16" s="56"/>
      <c r="M16" s="56"/>
      <c r="N16" s="58"/>
      <c r="O16" s="59" t="s">
        <v>139</v>
      </c>
    </row>
    <row r="17" spans="1:15" x14ac:dyDescent="0.25">
      <c r="A17" s="133" t="s">
        <v>143</v>
      </c>
      <c r="B17" s="134"/>
      <c r="C17" s="134"/>
      <c r="D17" s="134"/>
      <c r="E17" s="47"/>
      <c r="F17" s="47"/>
      <c r="G17" s="47"/>
      <c r="H17" s="60"/>
      <c r="I17" s="47"/>
      <c r="J17" s="47"/>
      <c r="K17" s="47"/>
      <c r="L17" s="47"/>
      <c r="M17" s="47"/>
      <c r="N17" s="48"/>
      <c r="O17" s="49" t="s">
        <v>114</v>
      </c>
    </row>
    <row r="18" spans="1:15" x14ac:dyDescent="0.25">
      <c r="A18" s="147" t="s">
        <v>7</v>
      </c>
      <c r="B18" s="137"/>
      <c r="C18" s="137"/>
      <c r="D18" s="137"/>
      <c r="E18" s="137"/>
      <c r="F18" s="137"/>
      <c r="G18" s="137"/>
      <c r="H18" s="139"/>
      <c r="I18" s="137" t="s">
        <v>1</v>
      </c>
      <c r="J18" s="137"/>
      <c r="K18" s="137"/>
      <c r="L18" s="137"/>
      <c r="M18" s="137"/>
      <c r="N18" s="137"/>
      <c r="O18" s="139"/>
    </row>
    <row r="19" spans="1:15" x14ac:dyDescent="0.25">
      <c r="A19" s="39" t="s">
        <v>13</v>
      </c>
      <c r="B19" s="40"/>
      <c r="C19" s="40"/>
      <c r="D19" s="41"/>
      <c r="E19" s="41"/>
      <c r="F19" s="41"/>
      <c r="G19" s="42" t="s">
        <v>32</v>
      </c>
      <c r="H19" s="43"/>
      <c r="I19" s="144" t="s">
        <v>51</v>
      </c>
      <c r="J19" s="145"/>
      <c r="K19" s="145"/>
      <c r="L19" s="145"/>
      <c r="M19" s="145"/>
      <c r="N19" s="145"/>
      <c r="O19" s="146"/>
    </row>
    <row r="20" spans="1:15" x14ac:dyDescent="0.25">
      <c r="A20" s="39" t="s">
        <v>14</v>
      </c>
      <c r="B20" s="40"/>
      <c r="C20" s="40"/>
      <c r="D20" s="42"/>
      <c r="E20" s="41"/>
      <c r="F20" s="41"/>
      <c r="G20" s="41"/>
      <c r="H20" s="43" t="s">
        <v>115</v>
      </c>
      <c r="I20" s="39" t="s">
        <v>37</v>
      </c>
      <c r="J20" s="41"/>
      <c r="K20" s="41"/>
      <c r="L20" s="41"/>
      <c r="M20" s="41"/>
      <c r="N20" s="41"/>
      <c r="O20" s="50"/>
    </row>
    <row r="21" spans="1:15" x14ac:dyDescent="0.25">
      <c r="A21" s="44" t="s">
        <v>15</v>
      </c>
      <c r="B21" s="40"/>
      <c r="C21" s="40"/>
      <c r="D21" s="42"/>
      <c r="E21" s="41"/>
      <c r="F21" s="41"/>
      <c r="G21" s="41"/>
      <c r="H21" s="43" t="s">
        <v>116</v>
      </c>
      <c r="I21" s="39" t="s">
        <v>45</v>
      </c>
      <c r="J21" s="41"/>
      <c r="K21" s="41"/>
      <c r="L21" s="41"/>
      <c r="M21" s="41"/>
      <c r="N21" s="41"/>
      <c r="O21" s="50">
        <v>1</v>
      </c>
    </row>
    <row r="22" spans="1:15" x14ac:dyDescent="0.25">
      <c r="A22" s="39"/>
      <c r="B22" s="40"/>
      <c r="C22" s="40"/>
      <c r="D22" s="41"/>
      <c r="E22" s="41"/>
      <c r="F22" s="41"/>
      <c r="G22" s="41"/>
      <c r="H22" s="43"/>
      <c r="I22" s="51"/>
      <c r="J22" s="52"/>
      <c r="K22" s="52"/>
      <c r="L22" s="52"/>
      <c r="M22" s="53"/>
      <c r="N22" s="54"/>
      <c r="O22" s="55"/>
    </row>
    <row r="23" spans="1:15" ht="7.5" customHeight="1" x14ac:dyDescent="0.25">
      <c r="H23" s="1"/>
    </row>
    <row r="24" spans="1:15" s="5" customFormat="1" ht="16.5" customHeight="1" x14ac:dyDescent="0.25">
      <c r="A24" s="126" t="s">
        <v>5</v>
      </c>
      <c r="B24" s="127" t="s">
        <v>9</v>
      </c>
      <c r="C24" s="127" t="s">
        <v>29</v>
      </c>
      <c r="D24" s="127" t="s">
        <v>2</v>
      </c>
      <c r="E24" s="127" t="s">
        <v>27</v>
      </c>
      <c r="F24" s="127" t="s">
        <v>6</v>
      </c>
      <c r="G24" s="127" t="s">
        <v>10</v>
      </c>
      <c r="H24" s="127" t="s">
        <v>35</v>
      </c>
      <c r="I24" s="140" t="s">
        <v>46</v>
      </c>
      <c r="J24" s="140"/>
      <c r="K24" s="148" t="s">
        <v>47</v>
      </c>
      <c r="L24" s="148"/>
      <c r="M24" s="140" t="s">
        <v>48</v>
      </c>
      <c r="N24" s="141" t="s">
        <v>30</v>
      </c>
      <c r="O24" s="141" t="s">
        <v>11</v>
      </c>
    </row>
    <row r="25" spans="1:15" s="5" customFormat="1" ht="16.5" customHeight="1" x14ac:dyDescent="0.25">
      <c r="A25" s="126"/>
      <c r="B25" s="127"/>
      <c r="C25" s="127"/>
      <c r="D25" s="127"/>
      <c r="E25" s="127"/>
      <c r="F25" s="127"/>
      <c r="G25" s="127"/>
      <c r="H25" s="127"/>
      <c r="I25" s="140"/>
      <c r="J25" s="140"/>
      <c r="K25" s="61" t="s">
        <v>43</v>
      </c>
      <c r="L25" s="61" t="s">
        <v>44</v>
      </c>
      <c r="M25" s="140"/>
      <c r="N25" s="141"/>
      <c r="O25" s="141"/>
    </row>
    <row r="26" spans="1:15" ht="45.6" customHeight="1" x14ac:dyDescent="0.25">
      <c r="A26" s="62">
        <v>1</v>
      </c>
      <c r="B26" s="63"/>
      <c r="C26" s="64" t="s">
        <v>84</v>
      </c>
      <c r="D26" s="65" t="s">
        <v>81</v>
      </c>
      <c r="E26" s="66" t="s">
        <v>82</v>
      </c>
      <c r="F26" s="64" t="s">
        <v>110</v>
      </c>
      <c r="G26" s="67" t="s">
        <v>83</v>
      </c>
      <c r="H26" s="67" t="s">
        <v>130</v>
      </c>
      <c r="I26" s="105"/>
      <c r="J26" s="104"/>
      <c r="K26" s="105">
        <v>70</v>
      </c>
      <c r="L26" s="68">
        <v>61</v>
      </c>
      <c r="M26" s="68">
        <v>70</v>
      </c>
      <c r="N26" s="62"/>
      <c r="O26" s="69"/>
    </row>
    <row r="27" spans="1:15" ht="36.6" customHeight="1" x14ac:dyDescent="0.25">
      <c r="A27" s="62">
        <v>2</v>
      </c>
      <c r="B27" s="63"/>
      <c r="C27" s="64" t="s">
        <v>133</v>
      </c>
      <c r="D27" s="65" t="s">
        <v>134</v>
      </c>
      <c r="E27" s="66">
        <v>40744</v>
      </c>
      <c r="F27" s="64" t="s">
        <v>110</v>
      </c>
      <c r="G27" s="67" t="s">
        <v>39</v>
      </c>
      <c r="H27" s="67" t="s">
        <v>88</v>
      </c>
      <c r="I27" s="105"/>
      <c r="J27" s="104"/>
      <c r="K27" s="105">
        <v>50</v>
      </c>
      <c r="L27" s="68">
        <v>48</v>
      </c>
      <c r="M27" s="68">
        <v>50</v>
      </c>
      <c r="N27" s="62"/>
      <c r="O27" s="69"/>
    </row>
    <row r="28" spans="1:15" ht="7.5" customHeight="1" x14ac:dyDescent="0.3">
      <c r="A28" s="6"/>
      <c r="B28" s="7"/>
      <c r="C28" s="6"/>
      <c r="D28" s="8"/>
      <c r="E28" s="9"/>
      <c r="F28" s="10"/>
      <c r="G28" s="9"/>
      <c r="H28" s="9"/>
      <c r="I28" s="11"/>
      <c r="J28" s="11"/>
      <c r="K28" s="11"/>
      <c r="L28" s="11"/>
      <c r="M28" s="11"/>
      <c r="N28" s="11"/>
      <c r="O28" s="11"/>
    </row>
    <row r="29" spans="1:15" x14ac:dyDescent="0.25">
      <c r="A29" s="147" t="s">
        <v>3</v>
      </c>
      <c r="B29" s="137"/>
      <c r="C29" s="137"/>
      <c r="D29" s="137"/>
      <c r="E29" s="70"/>
      <c r="F29" s="70"/>
      <c r="G29" s="70"/>
      <c r="H29" s="137" t="s">
        <v>4</v>
      </c>
      <c r="I29" s="137"/>
      <c r="J29" s="137"/>
      <c r="K29" s="137"/>
      <c r="L29" s="137"/>
      <c r="M29" s="137"/>
      <c r="N29" s="137"/>
      <c r="O29" s="139"/>
    </row>
    <row r="30" spans="1:15" s="14" customFormat="1" ht="12" x14ac:dyDescent="0.25">
      <c r="A30" s="78" t="s">
        <v>106</v>
      </c>
      <c r="B30" s="79"/>
      <c r="C30" s="80"/>
      <c r="D30" s="81"/>
      <c r="E30" s="87"/>
      <c r="F30" s="71"/>
      <c r="G30" s="88"/>
      <c r="H30" s="92" t="s">
        <v>25</v>
      </c>
      <c r="I30" s="93">
        <v>2</v>
      </c>
      <c r="J30" s="87"/>
      <c r="K30" s="71"/>
      <c r="L30" s="71"/>
      <c r="M30" s="72"/>
      <c r="N30" s="92" t="s">
        <v>23</v>
      </c>
      <c r="O30" s="94">
        <f>COUNTIF(F$24:F137,"ЗМС")</f>
        <v>0</v>
      </c>
    </row>
    <row r="31" spans="1:15" s="14" customFormat="1" ht="12" x14ac:dyDescent="0.25">
      <c r="A31" s="78" t="s">
        <v>107</v>
      </c>
      <c r="B31" s="79"/>
      <c r="C31" s="82"/>
      <c r="D31" s="81"/>
      <c r="E31" s="89"/>
      <c r="F31" s="73"/>
      <c r="G31" s="90"/>
      <c r="H31" s="92" t="s">
        <v>18</v>
      </c>
      <c r="I31" s="94">
        <v>2</v>
      </c>
      <c r="J31" s="95"/>
      <c r="K31" s="96"/>
      <c r="L31" s="96"/>
      <c r="M31" s="97"/>
      <c r="N31" s="92" t="s">
        <v>16</v>
      </c>
      <c r="O31" s="94">
        <f>COUNTIF(F$24:F137,"МСМК")</f>
        <v>0</v>
      </c>
    </row>
    <row r="32" spans="1:15" s="14" customFormat="1" ht="12" x14ac:dyDescent="0.25">
      <c r="A32" s="78" t="s">
        <v>108</v>
      </c>
      <c r="B32" s="79"/>
      <c r="C32" s="79"/>
      <c r="D32" s="81"/>
      <c r="E32" s="89"/>
      <c r="F32" s="73"/>
      <c r="G32" s="90"/>
      <c r="H32" s="92" t="s">
        <v>19</v>
      </c>
      <c r="I32" s="94">
        <v>2</v>
      </c>
      <c r="J32" s="95"/>
      <c r="K32" s="96"/>
      <c r="L32" s="96"/>
      <c r="M32" s="97"/>
      <c r="N32" s="92" t="s">
        <v>17</v>
      </c>
      <c r="O32" s="94">
        <f>COUNTIF(F$24:F27,"МС")</f>
        <v>0</v>
      </c>
    </row>
    <row r="33" spans="1:15" s="14" customFormat="1" ht="12" x14ac:dyDescent="0.25">
      <c r="A33" s="78" t="s">
        <v>109</v>
      </c>
      <c r="B33" s="79"/>
      <c r="C33" s="79"/>
      <c r="D33" s="81"/>
      <c r="E33" s="89"/>
      <c r="F33" s="73"/>
      <c r="G33" s="90"/>
      <c r="H33" s="92" t="s">
        <v>20</v>
      </c>
      <c r="I33" s="94">
        <v>2</v>
      </c>
      <c r="J33" s="95"/>
      <c r="K33" s="96"/>
      <c r="L33" s="96"/>
      <c r="M33" s="97"/>
      <c r="N33" s="92" t="s">
        <v>24</v>
      </c>
      <c r="O33" s="94">
        <f>COUNTIF(F$23:F27,"КМС")</f>
        <v>0</v>
      </c>
    </row>
    <row r="34" spans="1:15" s="14" customFormat="1" ht="12" x14ac:dyDescent="0.25">
      <c r="A34" s="83"/>
      <c r="B34" s="79"/>
      <c r="C34" s="79"/>
      <c r="D34" s="81"/>
      <c r="E34" s="74"/>
      <c r="F34" s="75"/>
      <c r="G34" s="90"/>
      <c r="H34" s="92" t="s">
        <v>21</v>
      </c>
      <c r="I34" s="94">
        <f>COUNTIF(A11:A91,"НФ")</f>
        <v>0</v>
      </c>
      <c r="J34" s="95"/>
      <c r="K34" s="96"/>
      <c r="L34" s="96"/>
      <c r="M34" s="97"/>
      <c r="N34" s="92" t="s">
        <v>112</v>
      </c>
      <c r="O34" s="94">
        <f>COUNTIF(F$26:F138,"1 СР")</f>
        <v>0</v>
      </c>
    </row>
    <row r="35" spans="1:15" s="14" customFormat="1" ht="12" x14ac:dyDescent="0.25">
      <c r="A35" s="84"/>
      <c r="B35" s="85"/>
      <c r="C35" s="79"/>
      <c r="D35" s="81"/>
      <c r="E35" s="74"/>
      <c r="F35" s="75"/>
      <c r="G35" s="90"/>
      <c r="H35" s="92" t="s">
        <v>28</v>
      </c>
      <c r="I35" s="94">
        <f>COUNTIF(A11:A91,"ДСКВ")</f>
        <v>0</v>
      </c>
      <c r="J35" s="95"/>
      <c r="K35" s="96"/>
      <c r="L35" s="96"/>
      <c r="M35" s="97"/>
      <c r="N35" s="92" t="s">
        <v>110</v>
      </c>
      <c r="O35" s="94">
        <v>2</v>
      </c>
    </row>
    <row r="36" spans="1:15" s="14" customFormat="1" ht="12" x14ac:dyDescent="0.25">
      <c r="A36" s="86"/>
      <c r="B36" s="79"/>
      <c r="C36" s="79"/>
      <c r="D36" s="81"/>
      <c r="E36" s="76"/>
      <c r="F36" s="77"/>
      <c r="G36" s="91"/>
      <c r="H36" s="92" t="s">
        <v>22</v>
      </c>
      <c r="I36" s="94">
        <f>COUNTIF(A11:A91,"НС")</f>
        <v>0</v>
      </c>
      <c r="J36" s="98"/>
      <c r="K36" s="99"/>
      <c r="L36" s="99"/>
      <c r="M36" s="100"/>
      <c r="N36" s="92" t="s">
        <v>111</v>
      </c>
      <c r="O36" s="94">
        <f>COUNTIF(F$26:F140,"3 сп.р.")</f>
        <v>0</v>
      </c>
    </row>
    <row r="37" spans="1:15" ht="5.25" customHeight="1" x14ac:dyDescent="0.25">
      <c r="A37" s="3"/>
      <c r="B37" s="3"/>
      <c r="C37" s="3"/>
      <c r="D37" s="3"/>
      <c r="E37" s="3"/>
      <c r="F37" s="3"/>
      <c r="I37" s="13"/>
      <c r="J37" s="13"/>
      <c r="K37" s="13"/>
      <c r="L37" s="13"/>
      <c r="M37" s="13"/>
      <c r="N37" s="12"/>
      <c r="O37" s="12"/>
    </row>
    <row r="38" spans="1:15" x14ac:dyDescent="0.25">
      <c r="A38" s="147" t="str">
        <f>A19</f>
        <v>ТЕХНИЧЕСКИЙ ДЕЛЕГАТ ФВСР:</v>
      </c>
      <c r="B38" s="137"/>
      <c r="C38" s="137"/>
      <c r="D38" s="137"/>
      <c r="E38" s="137" t="str">
        <f>A20</f>
        <v>ГЛАВНЫЙ СУДЬЯ:</v>
      </c>
      <c r="F38" s="137"/>
      <c r="G38" s="137"/>
      <c r="H38" s="137" t="str">
        <f>A21</f>
        <v>ГЛАВНЫЙ СЕКРЕТАРЬ:</v>
      </c>
      <c r="I38" s="137"/>
      <c r="J38" s="137"/>
      <c r="K38" s="137"/>
      <c r="L38" s="137"/>
      <c r="M38" s="137">
        <f>A22</f>
        <v>0</v>
      </c>
      <c r="N38" s="137"/>
      <c r="O38" s="139"/>
    </row>
    <row r="39" spans="1:15" x14ac:dyDescent="0.25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</row>
    <row r="40" spans="1:15" x14ac:dyDescent="0.25">
      <c r="A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25">
      <c r="A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s="14" customFormat="1" ht="12" x14ac:dyDescent="0.25">
      <c r="A44" s="149">
        <f>H19</f>
        <v>0</v>
      </c>
      <c r="B44" s="142"/>
      <c r="C44" s="142"/>
      <c r="D44" s="142"/>
      <c r="E44" s="142" t="str">
        <f>H20</f>
        <v>ВЫСОЦКИЙ С.М. (1К, г. МОСКВА)</v>
      </c>
      <c r="F44" s="142"/>
      <c r="G44" s="142"/>
      <c r="H44" s="142" t="str">
        <f>H21</f>
        <v>МАЛАХОВ Р.А. (1К, г. ИЖЕВСК)</v>
      </c>
      <c r="I44" s="142"/>
      <c r="J44" s="142"/>
      <c r="K44" s="142"/>
      <c r="L44" s="142"/>
      <c r="M44" s="142">
        <f>H22</f>
        <v>0</v>
      </c>
      <c r="N44" s="142"/>
      <c r="O44" s="143"/>
    </row>
  </sheetData>
  <sortState xmlns:xlrd2="http://schemas.microsoft.com/office/spreadsheetml/2017/richdata2" ref="C26:I27">
    <sortCondition descending="1" ref="I26:I27"/>
  </sortState>
  <mergeCells count="42">
    <mergeCell ref="A12:O12"/>
    <mergeCell ref="A8:O8"/>
    <mergeCell ref="A9:O9"/>
    <mergeCell ref="A7:O7"/>
    <mergeCell ref="A10:O10"/>
    <mergeCell ref="A11:O11"/>
    <mergeCell ref="A1:O1"/>
    <mergeCell ref="A2:O2"/>
    <mergeCell ref="A3:O3"/>
    <mergeCell ref="A4:O4"/>
    <mergeCell ref="A5:O5"/>
    <mergeCell ref="A38:D38"/>
    <mergeCell ref="E38:G38"/>
    <mergeCell ref="H38:L38"/>
    <mergeCell ref="M38:O38"/>
    <mergeCell ref="C24:C25"/>
    <mergeCell ref="D24:D25"/>
    <mergeCell ref="E24:E25"/>
    <mergeCell ref="I19:O19"/>
    <mergeCell ref="N24:N25"/>
    <mergeCell ref="O24:O25"/>
    <mergeCell ref="A15:O15"/>
    <mergeCell ref="A16:D16"/>
    <mergeCell ref="A17:D17"/>
    <mergeCell ref="A18:H18"/>
    <mergeCell ref="I18:O18"/>
    <mergeCell ref="A44:D44"/>
    <mergeCell ref="E44:G44"/>
    <mergeCell ref="H44:L44"/>
    <mergeCell ref="M44:O44"/>
    <mergeCell ref="M24:M25"/>
    <mergeCell ref="A24:A25"/>
    <mergeCell ref="B24:B25"/>
    <mergeCell ref="A39:E39"/>
    <mergeCell ref="F39:O39"/>
    <mergeCell ref="F24:F25"/>
    <mergeCell ref="G24:G25"/>
    <mergeCell ref="H24:H25"/>
    <mergeCell ref="I24:J25"/>
    <mergeCell ref="K24:L24"/>
    <mergeCell ref="A29:D29"/>
    <mergeCell ref="H29:O29"/>
  </mergeCells>
  <phoneticPr fontId="21" type="noConversion"/>
  <conditionalFormatting sqref="A38:XFD38">
    <cfRule type="cellIs" dxfId="2" priority="1" operator="equal">
      <formula>0</formula>
    </cfRule>
    <cfRule type="cellIs" dxfId="1" priority="2" operator="equal">
      <formula>0</formula>
    </cfRule>
  </conditionalFormatting>
  <conditionalFormatting sqref="A38:XFD44">
    <cfRule type="cellIs" dxfId="0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2" orientation="portrait" copies="5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СПИСОК уч.</vt:lpstr>
      <vt:lpstr>Итог прот ю-и 17-18</vt:lpstr>
      <vt:lpstr> Итог прот ю-ры 17-18</vt:lpstr>
      <vt:lpstr>Итог прот д 15-16</vt:lpstr>
      <vt:lpstr>Итог прот ю 15-16</vt:lpstr>
      <vt:lpstr>Итог прот д 13-14</vt:lpstr>
      <vt:lpstr>Итог прот ю 13-14</vt:lpstr>
      <vt:lpstr>' Итог прот ю-ры 17-18'!Заголовки_для_печати</vt:lpstr>
      <vt:lpstr>'Итог прот д 13-14'!Заголовки_для_печати</vt:lpstr>
      <vt:lpstr>'Итог прот д 15-16'!Заголовки_для_печати</vt:lpstr>
      <vt:lpstr>'Итог прот ю 13-14'!Заголовки_для_печати</vt:lpstr>
      <vt:lpstr>'Итог прот ю 15-16'!Заголовки_для_печати</vt:lpstr>
      <vt:lpstr>'Итог прот ю-и 17-18'!Заголовки_для_печати</vt:lpstr>
      <vt:lpstr>'СПИСОК уч.'!Заголовки_для_печати</vt:lpstr>
      <vt:lpstr>' Итог прот ю-ры 17-18'!Область_печати</vt:lpstr>
      <vt:lpstr>'Итог прот д 13-14'!Область_печати</vt:lpstr>
      <vt:lpstr>'Итог прот д 15-16'!Область_печати</vt:lpstr>
      <vt:lpstr>'Итог прот ю 13-14'!Область_печати</vt:lpstr>
      <vt:lpstr>'Итог прот ю 15-16'!Область_печати</vt:lpstr>
      <vt:lpstr>'Итог прот ю-и 17-18'!Область_печати</vt:lpstr>
      <vt:lpstr>'СПИСОК уч.'!Область_печати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Андрей Андриянов</cp:lastModifiedBy>
  <cp:lastPrinted>2024-07-22T14:12:19Z</cp:lastPrinted>
  <dcterms:created xsi:type="dcterms:W3CDTF">1996-10-08T23:32:33Z</dcterms:created>
  <dcterms:modified xsi:type="dcterms:W3CDTF">2024-08-06T10:26:16Z</dcterms:modified>
</cp:coreProperties>
</file>