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Критериум!$A$1:$S$48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7" i="91" l="1"/>
  <c r="P23" i="91"/>
  <c r="P48" i="91" l="1"/>
  <c r="F48" i="91"/>
  <c r="S38" i="91" s="1"/>
  <c r="S34" i="91" l="1"/>
  <c r="P36" i="91"/>
  <c r="P40" i="91"/>
  <c r="P39" i="91"/>
  <c r="P38" i="91"/>
  <c r="P35" i="91" l="1"/>
  <c r="P34" i="91" s="1"/>
  <c r="S39" i="91"/>
  <c r="S37" i="91"/>
  <c r="S36" i="91"/>
  <c r="S35" i="91"/>
  <c r="S33" i="91"/>
  <c r="P24" i="91" l="1"/>
  <c r="P25" i="91"/>
  <c r="P26" i="91"/>
</calcChain>
</file>

<file path=xl/sharedStrings.xml><?xml version="1.0" encoding="utf-8"?>
<sst xmlns="http://schemas.openxmlformats.org/spreadsheetml/2006/main" count="106" uniqueCount="88">
  <si>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</si>
  <si>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</si>
  <si>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</si>
  <si>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</si>
  <si>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</si>
  <si>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</si>
  <si>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</si>
  <si>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</si>
  <si>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</si>
  <si>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</si>
  <si>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</si>
  <si>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</si>
  <si>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</si>
  <si>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</si>
  <si>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</si>
  <si>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</si>
  <si>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</si>
  <si>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</si>
  <si>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</si>
  <si>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</si>
  <si>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</si>
  <si>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</si>
  <si>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</si>
  <si>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</si>
  <si>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</si>
  <si>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</si>
  <si>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</si>
  <si>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</si>
  <si>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</si>
  <si>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</si>
  <si>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</si>
  <si>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</si>
  <si>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</si>
  <si>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</si>
  <si>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</si>
  <si>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</si>
  <si>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</si>
  <si>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</si>
  <si>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</si>
  <si>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</si>
  <si>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</si>
  <si>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</si>
  <si>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</si>
  <si>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>№ ВРВС: 0080721811С</t>
  </si>
  <si>
    <t>2 СР</t>
  </si>
  <si>
    <t>3 СР</t>
  </si>
  <si>
    <t>Лимит времени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</si>
  <si>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</si>
  <si>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</si>
  <si>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Лелюк А.Ф. (ВК, г. Майкоп)</t>
  </si>
  <si>
    <t>Воронов А.М. (1К, г. Майкоп)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</si>
  <si>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</si>
  <si>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</si>
  <si>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</si>
  <si>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ДАТА ПРОВЕДЕНИЯ: 15 сентября 2021 года</t>
  </si>
  <si>
    <t>МЕСТО ПРОВЕДЕНИЯ: г. Майкоп</t>
  </si>
  <si>
    <t>Азаров С.Н. (ВК, г.Санкт-Петербург)</t>
  </si>
  <si>
    <t xml:space="preserve">1,0 км/21 </t>
  </si>
  <si>
    <t>Санкт-Петербург</t>
  </si>
  <si>
    <t>Республика Адыгея</t>
  </si>
  <si>
    <t>НФ</t>
  </si>
  <si>
    <t>Краснодарский край</t>
  </si>
  <si>
    <t>Температура: +25+ 27</t>
  </si>
  <si>
    <t>Влажность: 48%</t>
  </si>
  <si>
    <t>Осадки: ясно</t>
  </si>
  <si>
    <t>Ветер: 3,0 м/с</t>
  </si>
  <si>
    <t>ВСЕРОССИЙСКИЕ СОРЕВНОВАНИЯ</t>
  </si>
  <si>
    <t>НС</t>
  </si>
  <si>
    <t>Юниорки 17-18 лет</t>
  </si>
  <si>
    <t xml:space="preserve">НАЧАЛО ГОНКИ: 12ч 00м </t>
  </si>
  <si>
    <t>ОКОНЧАНИЕ ГОНКИ: 12ч 30м</t>
  </si>
  <si>
    <t>МАТИНА Ирина</t>
  </si>
  <si>
    <t>27.02.2003</t>
  </si>
  <si>
    <t>ПРОЗОРОВА Елизавета</t>
  </si>
  <si>
    <t>17.01.2003</t>
  </si>
  <si>
    <t>ЗАХОДЯКО Алиса</t>
  </si>
  <si>
    <t>25.11.2004</t>
  </si>
  <si>
    <t>МОГИЛЕВСКАЯ Анастасия</t>
  </si>
  <si>
    <t>12.09.2003</t>
  </si>
  <si>
    <t>ВОЛИК Екатерина</t>
  </si>
  <si>
    <t>09.05.2004</t>
  </si>
  <si>
    <t>ВОЛОВИК Диана</t>
  </si>
  <si>
    <t>21.11.2004</t>
  </si>
  <si>
    <t>КОМОГОРОВА Екатерина</t>
  </si>
  <si>
    <t>01.08.2004</t>
  </si>
  <si>
    <t>НИКИТЕНКО Анжелика</t>
  </si>
  <si>
    <t>03.12.2004</t>
  </si>
  <si>
    <t>№ ЕКП 2021: 33278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</si>
</sst>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40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5" xfId="4" applyFont="1" applyFill="1" applyBorder="1" applyAlignment="1">
      <alignment horizontal="right" vertical="center"/>
    </xf>
    <xf numFmtId="0" fontId="11" fillId="3" borderId="30" xfId="4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489857</xdr:colOff>
      <xdr:row>3</xdr:row>
      <xdr:rowOff>149679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76303" cy="97427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980148</xdr:colOff>
      <xdr:row>3</xdr:row>
      <xdr:rowOff>217716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 editAs="oneCell">
    <xdr:from>
      <xdr:col>18</xdr:col>
      <xdr:colOff>40821</xdr:colOff>
      <xdr:row>0</xdr:row>
      <xdr:rowOff>108857</xdr:rowOff>
    </xdr:from>
    <xdr:to>
      <xdr:col>18</xdr:col>
      <xdr:colOff>966107</xdr:colOff>
      <xdr:row>3</xdr:row>
      <xdr:rowOff>149679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58357" y="108857"/>
          <a:ext cx="925286" cy="898072"/>
        </a:xfrm>
        <a:prstGeom prst="rect">
          <a:avLst/>
        </a:prstGeom>
      </xdr:spPr>
    </xdr:pic>
    <xdr:clientData/>
  </xdr:twoCellAnchor>
  <xdr:oneCellAnchor>
    <xdr:from>
      <xdr:col>16</xdr:col>
      <xdr:colOff>538237</xdr:colOff>
      <xdr:row>43</xdr:row>
      <xdr:rowOff>54428</xdr:rowOff>
    </xdr:from>
    <xdr:ext cx="1118013" cy="336310"/>
    <xdr:pic>
      <xdr:nvPicPr>
        <xdr:cNvPr id="5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6743" t="-10425"/>
        <a:stretch/>
      </xdr:blipFill>
      <xdr:spPr>
        <a:xfrm>
          <a:off x="11124594" y="18560142"/>
          <a:ext cx="1118013" cy="336310"/>
        </a:xfrm>
        <a:prstGeom prst="rect">
          <a:avLst/>
        </a:prstGeom>
      </xdr:spPr>
    </xdr:pic>
    <xdr:clientData/>
  </xdr:oneCellAnchor>
  <xdr:oneCellAnchor>
    <xdr:from>
      <xdr:col>6</xdr:col>
      <xdr:colOff>748393</xdr:colOff>
      <xdr:row>43</xdr:row>
      <xdr:rowOff>72572</xdr:rowOff>
    </xdr:from>
    <xdr:ext cx="1174750" cy="328084"/>
    <xdr:pic>
      <xdr:nvPicPr>
        <xdr:cNvPr id="8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64984" b="-7724"/>
        <a:stretch/>
      </xdr:blipFill>
      <xdr:spPr>
        <a:xfrm>
          <a:off x="5959929" y="18578286"/>
          <a:ext cx="1174750" cy="3280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BreakPreview" topLeftCell="A9" zoomScale="70" zoomScaleNormal="90" zoomScaleSheetLayoutView="70" workbookViewId="0">
      <selection activeCell="D18" sqref="D18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27.140625" style="1" customWidth="1"/>
    <col min="5" max="5" width="12.28515625" style="64" customWidth="1"/>
    <col min="6" max="6" width="8.85546875" style="1" customWidth="1"/>
    <col min="7" max="7" width="25.28515625" style="1" customWidth="1"/>
    <col min="8" max="13" width="3.7109375" style="1" customWidth="1"/>
    <col min="14" max="14" width="2.5703125" style="1" bestFit="1" customWidth="1"/>
    <col min="15" max="15" width="19.28515625" style="1" customWidth="1"/>
    <col min="16" max="16" width="11.28515625" style="1" customWidth="1"/>
    <col min="17" max="17" width="10.42578125" style="1" customWidth="1"/>
    <col min="18" max="18" width="14.42578125" style="1" customWidth="1"/>
    <col min="19" max="19" width="18.7109375" style="1" customWidth="1"/>
    <col min="20" max="16384" width="9.140625" style="1"/>
  </cols>
  <sheetData>
    <row r="1" spans="1:19" ht="22.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22.5" customHeight="1" x14ac:dyDescent="0.2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22.5" customHeight="1" x14ac:dyDescent="0.2">
      <c r="A3" s="125" t="s">
        <v>10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19" ht="22.5" customHeight="1" x14ac:dyDescent="0.2">
      <c r="A4" s="125" t="s">
        <v>48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9" customHeight="1" x14ac:dyDescent="0.2">
      <c r="A5" s="139" t="s">
        <v>42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s="2" customFormat="1" ht="20.25" customHeight="1" x14ac:dyDescent="0.2">
      <c r="A6" s="126" t="s">
        <v>66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2" customFormat="1" ht="18" customHeight="1" x14ac:dyDescent="0.2">
      <c r="A7" s="101" t="s">
        <v>16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s="2" customFormat="1" ht="4.5" customHeight="1" thickBot="1" x14ac:dyDescent="0.25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19" ht="24" customHeight="1" thickTop="1" x14ac:dyDescent="0.2">
      <c r="A9" s="127" t="s">
        <v>22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</row>
    <row r="10" spans="1:19" ht="18" customHeight="1" x14ac:dyDescent="0.2">
      <c r="A10" s="107" t="s">
        <v>38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</row>
    <row r="11" spans="1:19" ht="19.5" customHeight="1" x14ac:dyDescent="0.2">
      <c r="A11" s="107" t="s">
        <v>68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</row>
    <row r="12" spans="1:19" ht="8.25" customHeight="1" x14ac:dyDescent="0.2">
      <c r="A12" s="96" t="s">
        <v>42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</row>
    <row r="13" spans="1:19" ht="15.75" x14ac:dyDescent="0.2">
      <c r="A13" s="86" t="s">
        <v>55</v>
      </c>
      <c r="B13" s="16"/>
      <c r="C13" s="52"/>
      <c r="D13" s="51"/>
      <c r="E13" s="53"/>
      <c r="F13" s="4"/>
      <c r="G13" s="87" t="s">
        <v>69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39"/>
      <c r="S13" s="40" t="s">
        <v>43</v>
      </c>
    </row>
    <row r="14" spans="1:19" ht="15.75" x14ac:dyDescent="0.2">
      <c r="A14" s="14" t="s">
        <v>54</v>
      </c>
      <c r="B14" s="10"/>
      <c r="C14" s="10"/>
      <c r="D14" s="66"/>
      <c r="E14" s="54"/>
      <c r="F14" s="5"/>
      <c r="G14" s="88" t="s">
        <v>70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41"/>
      <c r="S14" s="93" t="s">
        <v>87</v>
      </c>
    </row>
    <row r="15" spans="1:19" ht="15" x14ac:dyDescent="0.2">
      <c r="A15" s="132" t="s">
        <v>9</v>
      </c>
      <c r="B15" s="133"/>
      <c r="C15" s="133"/>
      <c r="D15" s="133"/>
      <c r="E15" s="133"/>
      <c r="F15" s="133"/>
      <c r="G15" s="134"/>
      <c r="H15" s="135" t="s">
        <v>1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6"/>
    </row>
    <row r="16" spans="1:19" ht="15" x14ac:dyDescent="0.2">
      <c r="A16" s="15" t="s">
        <v>18</v>
      </c>
      <c r="B16" s="29"/>
      <c r="C16" s="29"/>
      <c r="D16" s="8"/>
      <c r="E16" s="55"/>
      <c r="F16" s="8"/>
      <c r="G16" s="9" t="s">
        <v>42</v>
      </c>
      <c r="H16" s="110" t="s">
        <v>51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ht="15" x14ac:dyDescent="0.2">
      <c r="A17" s="15" t="s">
        <v>19</v>
      </c>
      <c r="B17" s="23"/>
      <c r="C17" s="23"/>
      <c r="D17" s="6"/>
      <c r="E17" s="56"/>
      <c r="F17" s="6"/>
      <c r="G17" s="89" t="s">
        <v>49</v>
      </c>
      <c r="H17" s="110" t="s">
        <v>52</v>
      </c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2"/>
    </row>
    <row r="18" spans="1:19" ht="15" x14ac:dyDescent="0.2">
      <c r="A18" s="15" t="s">
        <v>20</v>
      </c>
      <c r="B18" s="29"/>
      <c r="C18" s="29"/>
      <c r="D18" s="7"/>
      <c r="E18" s="55"/>
      <c r="F18" s="8"/>
      <c r="G18" s="89" t="s">
        <v>50</v>
      </c>
      <c r="H18" s="110" t="s">
        <v>53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</row>
    <row r="19" spans="1:19" ht="16.5" thickBot="1" x14ac:dyDescent="0.25">
      <c r="A19" s="32" t="s">
        <v>15</v>
      </c>
      <c r="B19" s="21"/>
      <c r="C19" s="21"/>
      <c r="D19" s="20"/>
      <c r="E19" s="57"/>
      <c r="F19" s="31"/>
      <c r="G19" s="90" t="s">
        <v>56</v>
      </c>
      <c r="H19" s="33" t="s">
        <v>37</v>
      </c>
      <c r="I19" s="34"/>
      <c r="J19" s="34"/>
      <c r="K19" s="34"/>
      <c r="L19" s="34"/>
      <c r="M19" s="34"/>
      <c r="N19" s="21"/>
      <c r="O19" s="19"/>
      <c r="P19" s="91">
        <v>21</v>
      </c>
      <c r="Q19" s="19"/>
      <c r="R19" s="31"/>
      <c r="S19" s="92" t="s">
        <v>57</v>
      </c>
    </row>
    <row r="20" spans="1:19" ht="6.75" customHeight="1" thickTop="1" thickBot="1" x14ac:dyDescent="0.25">
      <c r="A20" s="18"/>
      <c r="B20" s="17"/>
      <c r="C20" s="17"/>
      <c r="D20" s="18"/>
      <c r="E20" s="5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30" customFormat="1" ht="21.75" customHeight="1" thickTop="1" x14ac:dyDescent="0.2">
      <c r="A21" s="137" t="s">
        <v>7</v>
      </c>
      <c r="B21" s="99" t="s">
        <v>12</v>
      </c>
      <c r="C21" s="99" t="s">
        <v>41</v>
      </c>
      <c r="D21" s="99" t="s">
        <v>2</v>
      </c>
      <c r="E21" s="130" t="s">
        <v>36</v>
      </c>
      <c r="F21" s="99" t="s">
        <v>8</v>
      </c>
      <c r="G21" s="99" t="s">
        <v>13</v>
      </c>
      <c r="H21" s="102" t="s">
        <v>17</v>
      </c>
      <c r="I21" s="102"/>
      <c r="J21" s="102"/>
      <c r="K21" s="102"/>
      <c r="L21" s="102"/>
      <c r="M21" s="102"/>
      <c r="N21" s="102"/>
      <c r="O21" s="99" t="s">
        <v>40</v>
      </c>
      <c r="P21" s="99" t="s">
        <v>25</v>
      </c>
      <c r="Q21" s="99" t="s">
        <v>26</v>
      </c>
      <c r="R21" s="103" t="s">
        <v>24</v>
      </c>
      <c r="S21" s="105" t="s">
        <v>14</v>
      </c>
    </row>
    <row r="22" spans="1:19" s="30" customFormat="1" ht="18" customHeight="1" x14ac:dyDescent="0.2">
      <c r="A22" s="138"/>
      <c r="B22" s="100"/>
      <c r="C22" s="100"/>
      <c r="D22" s="100"/>
      <c r="E22" s="131"/>
      <c r="F22" s="100"/>
      <c r="G22" s="100"/>
      <c r="H22" s="85">
        <v>1</v>
      </c>
      <c r="I22" s="85">
        <v>2</v>
      </c>
      <c r="J22" s="85">
        <v>3</v>
      </c>
      <c r="K22" s="85">
        <v>4</v>
      </c>
      <c r="L22" s="85">
        <v>5</v>
      </c>
      <c r="M22" s="85">
        <v>6</v>
      </c>
      <c r="N22" s="85">
        <v>7</v>
      </c>
      <c r="O22" s="100"/>
      <c r="P22" s="100"/>
      <c r="Q22" s="100"/>
      <c r="R22" s="104"/>
      <c r="S22" s="106"/>
    </row>
    <row r="23" spans="1:19" s="3" customFormat="1" ht="20.25" customHeight="1" x14ac:dyDescent="0.2">
      <c r="A23" s="35">
        <v>1</v>
      </c>
      <c r="B23" s="36">
        <v>31</v>
      </c>
      <c r="C23" s="65">
        <v>10052470819</v>
      </c>
      <c r="D23" s="37" t="s">
        <v>71</v>
      </c>
      <c r="E23" s="59" t="s">
        <v>72</v>
      </c>
      <c r="F23" s="38" t="s">
        <v>33</v>
      </c>
      <c r="G23" s="84" t="s">
        <v>58</v>
      </c>
      <c r="H23" s="26">
        <v>5</v>
      </c>
      <c r="I23" s="26">
        <v>5</v>
      </c>
      <c r="J23" s="26">
        <v>5</v>
      </c>
      <c r="K23" s="26">
        <v>5</v>
      </c>
      <c r="L23" s="26">
        <v>5</v>
      </c>
      <c r="M23" s="26">
        <v>3</v>
      </c>
      <c r="N23" s="26">
        <v>5</v>
      </c>
      <c r="O23" s="26">
        <v>1</v>
      </c>
      <c r="P23" s="26">
        <f t="shared" ref="P23:P28" si="0">SUM(H23:N23)</f>
        <v>33</v>
      </c>
      <c r="Q23" s="26"/>
      <c r="R23" s="27"/>
      <c r="S23" s="28"/>
    </row>
    <row r="24" spans="1:19" s="3" customFormat="1" ht="20.25" customHeight="1" x14ac:dyDescent="0.2">
      <c r="A24" s="35">
        <v>2</v>
      </c>
      <c r="B24" s="36">
        <v>32</v>
      </c>
      <c r="C24" s="65">
        <v>10036034975</v>
      </c>
      <c r="D24" s="37" t="s">
        <v>73</v>
      </c>
      <c r="E24" s="59" t="s">
        <v>74</v>
      </c>
      <c r="F24" s="38" t="s">
        <v>33</v>
      </c>
      <c r="G24" s="84" t="s">
        <v>58</v>
      </c>
      <c r="H24" s="26"/>
      <c r="I24" s="26">
        <v>2</v>
      </c>
      <c r="J24" s="26">
        <v>2</v>
      </c>
      <c r="K24" s="26"/>
      <c r="L24" s="26">
        <v>2</v>
      </c>
      <c r="M24" s="26"/>
      <c r="N24" s="26">
        <v>1</v>
      </c>
      <c r="O24" s="26">
        <v>4</v>
      </c>
      <c r="P24" s="26">
        <f t="shared" si="0"/>
        <v>7</v>
      </c>
      <c r="Q24" s="26"/>
      <c r="R24" s="27"/>
      <c r="S24" s="28"/>
    </row>
    <row r="25" spans="1:19" s="3" customFormat="1" ht="20.25" customHeight="1" x14ac:dyDescent="0.2">
      <c r="A25" s="35">
        <v>3</v>
      </c>
      <c r="B25" s="36">
        <v>33</v>
      </c>
      <c r="C25" s="65">
        <v>10082146856</v>
      </c>
      <c r="D25" s="37" t="s">
        <v>75</v>
      </c>
      <c r="E25" s="59" t="s">
        <v>76</v>
      </c>
      <c r="F25" s="38" t="s">
        <v>39</v>
      </c>
      <c r="G25" s="84" t="s">
        <v>61</v>
      </c>
      <c r="H25" s="26"/>
      <c r="I25" s="26">
        <v>1</v>
      </c>
      <c r="J25" s="26"/>
      <c r="K25" s="26">
        <v>1</v>
      </c>
      <c r="L25" s="26">
        <v>1</v>
      </c>
      <c r="M25" s="26"/>
      <c r="N25" s="26"/>
      <c r="O25" s="26">
        <v>5</v>
      </c>
      <c r="P25" s="26">
        <f t="shared" si="0"/>
        <v>3</v>
      </c>
      <c r="Q25" s="26"/>
      <c r="R25" s="27"/>
      <c r="S25" s="28"/>
    </row>
    <row r="26" spans="1:19" s="3" customFormat="1" ht="20.25" customHeight="1" x14ac:dyDescent="0.2">
      <c r="A26" s="35">
        <v>4</v>
      </c>
      <c r="B26" s="36">
        <v>37</v>
      </c>
      <c r="C26" s="65">
        <v>10080746117</v>
      </c>
      <c r="D26" s="37" t="s">
        <v>77</v>
      </c>
      <c r="E26" s="59" t="s">
        <v>78</v>
      </c>
      <c r="F26" s="38" t="s">
        <v>33</v>
      </c>
      <c r="G26" s="84" t="s">
        <v>59</v>
      </c>
      <c r="H26" s="26"/>
      <c r="I26" s="26"/>
      <c r="J26" s="26"/>
      <c r="K26" s="26"/>
      <c r="L26" s="26"/>
      <c r="M26" s="26">
        <v>1</v>
      </c>
      <c r="N26" s="26"/>
      <c r="O26" s="26">
        <v>8</v>
      </c>
      <c r="P26" s="26">
        <f t="shared" si="0"/>
        <v>1</v>
      </c>
      <c r="Q26" s="26"/>
      <c r="R26" s="27"/>
      <c r="S26" s="28"/>
    </row>
    <row r="27" spans="1:19" s="3" customFormat="1" ht="20.25" customHeight="1" x14ac:dyDescent="0.2">
      <c r="A27" s="35">
        <v>5</v>
      </c>
      <c r="B27" s="36">
        <v>36</v>
      </c>
      <c r="C27" s="65">
        <v>10091228379</v>
      </c>
      <c r="D27" s="37" t="s">
        <v>79</v>
      </c>
      <c r="E27" s="59" t="s">
        <v>80</v>
      </c>
      <c r="F27" s="38" t="s">
        <v>39</v>
      </c>
      <c r="G27" s="84" t="s">
        <v>61</v>
      </c>
      <c r="H27" s="26"/>
      <c r="I27" s="26"/>
      <c r="J27" s="26"/>
      <c r="K27" s="26"/>
      <c r="L27" s="26"/>
      <c r="M27" s="26"/>
      <c r="N27" s="26"/>
      <c r="O27" s="26">
        <v>9</v>
      </c>
      <c r="P27" s="26"/>
      <c r="Q27" s="26"/>
      <c r="R27" s="27"/>
      <c r="S27" s="28"/>
    </row>
    <row r="28" spans="1:19" s="3" customFormat="1" ht="20.25" customHeight="1" x14ac:dyDescent="0.2">
      <c r="A28" s="35" t="s">
        <v>60</v>
      </c>
      <c r="B28" s="36">
        <v>35</v>
      </c>
      <c r="C28" s="65">
        <v>10114152513</v>
      </c>
      <c r="D28" s="37" t="s">
        <v>81</v>
      </c>
      <c r="E28" s="59" t="s">
        <v>82</v>
      </c>
      <c r="F28" s="38" t="s">
        <v>39</v>
      </c>
      <c r="G28" s="84" t="s">
        <v>61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8"/>
    </row>
    <row r="29" spans="1:19" s="3" customFormat="1" ht="20.25" customHeight="1" x14ac:dyDescent="0.2">
      <c r="A29" s="35" t="s">
        <v>60</v>
      </c>
      <c r="B29" s="36">
        <v>38</v>
      </c>
      <c r="C29" s="65">
        <v>10062501225</v>
      </c>
      <c r="D29" s="37" t="s">
        <v>83</v>
      </c>
      <c r="E29" s="59" t="s">
        <v>84</v>
      </c>
      <c r="F29" s="38" t="s">
        <v>33</v>
      </c>
      <c r="G29" s="84" t="s">
        <v>59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8"/>
    </row>
    <row r="30" spans="1:19" s="3" customFormat="1" ht="20.25" customHeight="1" x14ac:dyDescent="0.2">
      <c r="A30" s="35" t="s">
        <v>67</v>
      </c>
      <c r="B30" s="36">
        <v>34</v>
      </c>
      <c r="C30" s="65">
        <v>10105862548</v>
      </c>
      <c r="D30" s="37" t="s">
        <v>85</v>
      </c>
      <c r="E30" s="59" t="s">
        <v>86</v>
      </c>
      <c r="F30" s="38" t="s">
        <v>39</v>
      </c>
      <c r="G30" s="84" t="s">
        <v>61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8"/>
    </row>
    <row r="31" spans="1:19" ht="8.25" customHeight="1" thickBot="1" x14ac:dyDescent="0.25">
      <c r="A31" s="18"/>
      <c r="B31" s="17"/>
      <c r="C31" s="17"/>
      <c r="D31" s="18"/>
      <c r="E31" s="5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5.75" thickTop="1" x14ac:dyDescent="0.2">
      <c r="A32" s="124" t="s">
        <v>5</v>
      </c>
      <c r="B32" s="122"/>
      <c r="C32" s="122"/>
      <c r="D32" s="122"/>
      <c r="E32" s="78"/>
      <c r="F32" s="78"/>
      <c r="G32" s="78"/>
      <c r="H32" s="122" t="s">
        <v>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</row>
    <row r="33" spans="1:19" ht="15" x14ac:dyDescent="0.2">
      <c r="A33" s="94" t="s">
        <v>62</v>
      </c>
      <c r="B33" s="23"/>
      <c r="C33" s="75"/>
      <c r="D33" s="16"/>
      <c r="E33" s="60"/>
      <c r="F33" s="16"/>
      <c r="G33" s="43"/>
      <c r="M33" s="12"/>
      <c r="N33" s="12"/>
      <c r="O33" s="24" t="s">
        <v>34</v>
      </c>
      <c r="P33" s="95">
        <v>3</v>
      </c>
      <c r="Q33" s="42"/>
      <c r="R33" s="79" t="s">
        <v>32</v>
      </c>
      <c r="S33" s="80">
        <f>COUNTIF(F$21:F141,"ЗМС")</f>
        <v>0</v>
      </c>
    </row>
    <row r="34" spans="1:19" ht="15" x14ac:dyDescent="0.2">
      <c r="A34" s="94" t="s">
        <v>63</v>
      </c>
      <c r="B34" s="23"/>
      <c r="C34" s="76"/>
      <c r="D34" s="22"/>
      <c r="E34" s="61"/>
      <c r="F34" s="22"/>
      <c r="G34" s="44"/>
      <c r="M34" s="12"/>
      <c r="N34" s="12"/>
      <c r="O34" s="24" t="s">
        <v>27</v>
      </c>
      <c r="P34" s="82">
        <f>P35+P40</f>
        <v>8</v>
      </c>
      <c r="Q34" s="12"/>
      <c r="R34" s="79" t="s">
        <v>21</v>
      </c>
      <c r="S34" s="80">
        <f>COUNTIF(F$20:F140,"МСМК")</f>
        <v>0</v>
      </c>
    </row>
    <row r="35" spans="1:19" ht="15" x14ac:dyDescent="0.2">
      <c r="A35" s="94" t="s">
        <v>64</v>
      </c>
      <c r="B35" s="23"/>
      <c r="C35" s="47"/>
      <c r="D35" s="22"/>
      <c r="E35" s="61"/>
      <c r="F35" s="22"/>
      <c r="G35" s="44"/>
      <c r="M35" s="12"/>
      <c r="N35" s="12"/>
      <c r="O35" s="24" t="s">
        <v>28</v>
      </c>
      <c r="P35" s="82">
        <f>P36+P37+P39</f>
        <v>7</v>
      </c>
      <c r="Q35" s="12"/>
      <c r="R35" s="79" t="s">
        <v>23</v>
      </c>
      <c r="S35" s="80">
        <f>COUNTIF(F$20:F30,"МС")</f>
        <v>0</v>
      </c>
    </row>
    <row r="36" spans="1:19" ht="15" x14ac:dyDescent="0.2">
      <c r="A36" s="94" t="s">
        <v>65</v>
      </c>
      <c r="B36" s="23"/>
      <c r="C36" s="47"/>
      <c r="D36" s="22"/>
      <c r="E36" s="61"/>
      <c r="F36" s="22"/>
      <c r="G36" s="44"/>
      <c r="M36" s="12"/>
      <c r="N36" s="12"/>
      <c r="O36" s="24" t="s">
        <v>29</v>
      </c>
      <c r="P36" s="82">
        <f>COUNT(A23:A30)</f>
        <v>5</v>
      </c>
      <c r="Q36" s="12"/>
      <c r="R36" s="79" t="s">
        <v>33</v>
      </c>
      <c r="S36" s="80">
        <f>COUNTIF(F$19:F30,"КМС")</f>
        <v>4</v>
      </c>
    </row>
    <row r="37" spans="1:19" ht="15" x14ac:dyDescent="0.2">
      <c r="A37" s="45"/>
      <c r="B37" s="6"/>
      <c r="C37" s="77"/>
      <c r="D37" s="22"/>
      <c r="E37" s="61"/>
      <c r="F37" s="22"/>
      <c r="G37" s="44"/>
      <c r="M37" s="12"/>
      <c r="N37" s="12"/>
      <c r="O37" s="24" t="s">
        <v>30</v>
      </c>
      <c r="P37" s="82">
        <f>COUNTIF(A23:A30,"НФ")</f>
        <v>2</v>
      </c>
      <c r="Q37" s="12"/>
      <c r="R37" s="79" t="s">
        <v>39</v>
      </c>
      <c r="S37" s="80">
        <f>COUNTIF(F$22:F142,"1 СР")</f>
        <v>4</v>
      </c>
    </row>
    <row r="38" spans="1:19" ht="15" x14ac:dyDescent="0.2">
      <c r="A38" s="45"/>
      <c r="B38" s="6"/>
      <c r="C38" s="77"/>
      <c r="D38" s="22"/>
      <c r="E38" s="61"/>
      <c r="F38" s="22"/>
      <c r="G38" s="44"/>
      <c r="M38" s="12"/>
      <c r="N38" s="12"/>
      <c r="O38" s="79" t="s">
        <v>46</v>
      </c>
      <c r="P38" s="83">
        <f>COUNTIF(A23:A30,"ЛИМ")</f>
        <v>0</v>
      </c>
      <c r="Q38" s="12"/>
      <c r="R38" s="79" t="s">
        <v>44</v>
      </c>
      <c r="S38" s="80">
        <f>COUNTIF(F$19:F140,"2 СР")</f>
        <v>0</v>
      </c>
    </row>
    <row r="39" spans="1:19" ht="15" x14ac:dyDescent="0.2">
      <c r="A39" s="25"/>
      <c r="B39" s="23"/>
      <c r="C39" s="47"/>
      <c r="D39" s="22"/>
      <c r="E39" s="61"/>
      <c r="F39" s="22"/>
      <c r="G39" s="44"/>
      <c r="M39" s="12"/>
      <c r="N39" s="12"/>
      <c r="O39" s="24" t="s">
        <v>35</v>
      </c>
      <c r="P39" s="82">
        <f>COUNTIF(A23:A30,"ДСКВ")</f>
        <v>0</v>
      </c>
      <c r="Q39" s="12"/>
      <c r="R39" s="79" t="s">
        <v>45</v>
      </c>
      <c r="S39" s="80">
        <f>COUNTIF(F$21:F143,"3 СР")</f>
        <v>0</v>
      </c>
    </row>
    <row r="40" spans="1:19" ht="15" x14ac:dyDescent="0.2">
      <c r="A40" s="25"/>
      <c r="B40" s="23"/>
      <c r="C40" s="47"/>
      <c r="D40" s="22"/>
      <c r="E40" s="61"/>
      <c r="F40" s="22"/>
      <c r="G40" s="44"/>
      <c r="M40" s="12"/>
      <c r="N40" s="12"/>
      <c r="O40" s="24" t="s">
        <v>31</v>
      </c>
      <c r="P40" s="82">
        <f>COUNTIF(A23:A30,"НС")</f>
        <v>1</v>
      </c>
      <c r="Q40" s="12"/>
      <c r="R40" s="79"/>
      <c r="S40" s="81"/>
    </row>
    <row r="41" spans="1:19" ht="4.5" customHeight="1" x14ac:dyDescent="0.2">
      <c r="A41" s="45"/>
      <c r="B41" s="13"/>
      <c r="C41" s="13"/>
      <c r="D41" s="6"/>
      <c r="E41" s="62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46"/>
    </row>
    <row r="42" spans="1:19" ht="15.75" x14ac:dyDescent="0.2">
      <c r="A42" s="119" t="s">
        <v>3</v>
      </c>
      <c r="B42" s="120"/>
      <c r="C42" s="120"/>
      <c r="D42" s="120"/>
      <c r="E42" s="120"/>
      <c r="F42" s="120" t="s">
        <v>11</v>
      </c>
      <c r="G42" s="120"/>
      <c r="H42" s="120"/>
      <c r="I42" s="120"/>
      <c r="J42" s="120"/>
      <c r="K42" s="120"/>
      <c r="L42" s="120"/>
      <c r="M42" s="120"/>
      <c r="N42" s="120"/>
      <c r="O42" s="48"/>
      <c r="P42" s="120" t="s">
        <v>4</v>
      </c>
      <c r="Q42" s="120"/>
      <c r="R42" s="120"/>
      <c r="S42" s="121"/>
    </row>
    <row r="43" spans="1:19" s="73" customFormat="1" ht="15.75" x14ac:dyDescent="0.2">
      <c r="A43" s="69"/>
      <c r="B43" s="70"/>
      <c r="C43" s="70"/>
      <c r="D43" s="70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</row>
    <row r="44" spans="1:19" s="73" customFormat="1" ht="15.75" x14ac:dyDescent="0.2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4"/>
    </row>
    <row r="45" spans="1:19" x14ac:dyDescent="0.2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68"/>
      <c r="P45" s="117"/>
      <c r="Q45" s="117"/>
      <c r="R45" s="117"/>
      <c r="S45" s="118"/>
    </row>
    <row r="46" spans="1:19" x14ac:dyDescent="0.2">
      <c r="A46" s="67"/>
      <c r="B46" s="68"/>
      <c r="C46" s="68"/>
      <c r="D46" s="68"/>
      <c r="E46" s="63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49"/>
    </row>
    <row r="47" spans="1:19" x14ac:dyDescent="0.2">
      <c r="A47" s="67"/>
      <c r="B47" s="68"/>
      <c r="C47" s="68"/>
      <c r="D47" s="68"/>
      <c r="E47" s="63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49"/>
    </row>
    <row r="48" spans="1:19" ht="16.5" thickBot="1" x14ac:dyDescent="0.25">
      <c r="A48" s="113" t="s">
        <v>42</v>
      </c>
      <c r="B48" s="114"/>
      <c r="C48" s="114"/>
      <c r="D48" s="114"/>
      <c r="E48" s="114"/>
      <c r="F48" s="114" t="str">
        <f>G17</f>
        <v>Лелюк А.Ф. (ВК, г. Майкоп)</v>
      </c>
      <c r="G48" s="114"/>
      <c r="H48" s="114"/>
      <c r="I48" s="114"/>
      <c r="J48" s="114"/>
      <c r="K48" s="114"/>
      <c r="L48" s="114"/>
      <c r="M48" s="114"/>
      <c r="N48" s="114"/>
      <c r="O48" s="50"/>
      <c r="P48" s="114" t="str">
        <f>G18</f>
        <v>Воронов А.М. (1К, г. Майкоп)</v>
      </c>
      <c r="Q48" s="114"/>
      <c r="R48" s="114"/>
      <c r="S48" s="115"/>
    </row>
    <row r="49" ht="13.5" thickTop="1" x14ac:dyDescent="0.2"/>
  </sheetData>
  <sortState ref="B23:AG32">
    <sortCondition descending="1" ref="P23:P32"/>
  </sortState>
  <mergeCells count="41">
    <mergeCell ref="A1:S1"/>
    <mergeCell ref="A2:S2"/>
    <mergeCell ref="A3:S3"/>
    <mergeCell ref="A4:S4"/>
    <mergeCell ref="Q21:Q22"/>
    <mergeCell ref="A6:S6"/>
    <mergeCell ref="A7:S7"/>
    <mergeCell ref="A9:S9"/>
    <mergeCell ref="D21:D22"/>
    <mergeCell ref="E21:E22"/>
    <mergeCell ref="F21:F22"/>
    <mergeCell ref="G21:G22"/>
    <mergeCell ref="A15:G15"/>
    <mergeCell ref="H15:S15"/>
    <mergeCell ref="A21:A22"/>
    <mergeCell ref="A5:S5"/>
    <mergeCell ref="A42:E42"/>
    <mergeCell ref="F42:N42"/>
    <mergeCell ref="P42:S42"/>
    <mergeCell ref="H32:S32"/>
    <mergeCell ref="A32:D32"/>
    <mergeCell ref="A48:E48"/>
    <mergeCell ref="F48:N48"/>
    <mergeCell ref="P48:S48"/>
    <mergeCell ref="A45:E45"/>
    <mergeCell ref="F45:N45"/>
    <mergeCell ref="P45:S45"/>
    <mergeCell ref="A12:S12"/>
    <mergeCell ref="B21:B22"/>
    <mergeCell ref="C21:C22"/>
    <mergeCell ref="A8:S8"/>
    <mergeCell ref="H21:N21"/>
    <mergeCell ref="O21:O22"/>
    <mergeCell ref="P21:P22"/>
    <mergeCell ref="R21:R22"/>
    <mergeCell ref="S21:S22"/>
    <mergeCell ref="A10:S10"/>
    <mergeCell ref="A11:S11"/>
    <mergeCell ref="H16:S16"/>
    <mergeCell ref="H17:S17"/>
    <mergeCell ref="H18:S18"/>
  </mergeCells>
  <conditionalFormatting sqref="O39:O1048576 O1:O14 O19:O37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P24:P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2021-09-28T14:41:06Z</dcterms:modified>
</cp:coreProperties>
</file>