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Гонка с выбыванием Юниоры " sheetId="1" r:id="rId1"/>
  </sheets>
  <externalReferences>
    <externalReference r:id="rId2"/>
  </externalReferences>
  <definedNames>
    <definedName name="_xlnm.Print_Titles" localSheetId="0">'Гонка с выбыванием Юниоры '!$21:$21</definedName>
    <definedName name="_xlnm.Print_Area" localSheetId="0">'Гонка с выбыванием Юниоры '!$A$1:$I$50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F48" i="1"/>
  <c r="D48" i="1"/>
  <c r="H42" i="1"/>
  <c r="F42" i="1"/>
  <c r="D42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<sst xmlns="http://schemas.openxmlformats.org/spreadsheetml/2006/main" count="41" uniqueCount="41">
  <si>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</si>
  <si>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</si>
  <si>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</si>
  <si>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</si>
  <si>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</si>
  <si>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</si>
  <si>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</si>
  <si>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Гонка с выбыванием</t>
  </si>
  <si>
    <t>Юниоры 17-18 лет</t>
  </si>
  <si>
    <t>МЕСТО ПРОВЕДЕНИЯ: г. Тула</t>
  </si>
  <si>
    <t>НАЧАЛО ГОНКИ:</t>
  </si>
  <si>
    <t>Номер-код ВРВС: 008 033 1811Я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</si>
  <si>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</si>
  <si>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</si>
  <si>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</si>
  <si>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</si>
  <si>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</si>
  <si>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</si>
  <si>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</si>
  <si>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Свердолвская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</si>
  <si>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</si>
  <si>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</si>
  <si>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</si>
  <si>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</si>
  <si>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</si>
  <si>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</si>
  <si>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</si>
  <si>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 xml:space="preserve">ДИСТАНЦИЯ (км) / КРУГОВ                                                        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</si>
  <si>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</si>
  <si>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</si>
  <si>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</si>
  <si>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</si>
  <si>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</si>
  <si>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</si>
  <si>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</si>
  <si>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</si>
  <si>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</si>
  <si>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</si>
  <si>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Температура: +15</t>
  </si>
  <si>
    <t>Влажность: 65%</t>
  </si>
  <si>
    <t>ДАТА ПРОВЕДЕНИЯ: 17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</si>
</sst>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5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14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horizontal="right" vertical="center"/>
    </xf>
    <xf numFmtId="164" fontId="10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vertical="center"/>
    </xf>
    <xf numFmtId="1" fontId="10" fillId="0" borderId="1" xfId="1" applyNumberFormat="1" applyFont="1" applyBorder="1" applyAlignment="1">
      <alignment vertical="center"/>
    </xf>
    <xf numFmtId="1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14" fontId="12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21" fontId="19" fillId="0" borderId="0" xfId="1" applyNumberFormat="1" applyFont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7" fillId="0" borderId="5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center" vertical="center"/>
    </xf>
    <xf numFmtId="14" fontId="17" fillId="0" borderId="6" xfId="1" applyNumberFormat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left" vertical="center"/>
    </xf>
    <xf numFmtId="0" fontId="17" fillId="0" borderId="6" xfId="1" applyFont="1" applyBorder="1" applyAlignment="1">
      <alignment horizontal="right" vertical="center"/>
    </xf>
    <xf numFmtId="0" fontId="17" fillId="0" borderId="7" xfId="1" applyFont="1" applyBorder="1" applyAlignment="1">
      <alignment vertical="center"/>
    </xf>
    <xf numFmtId="0" fontId="17" fillId="0" borderId="8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9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20" fillId="2" borderId="10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4" fontId="9" fillId="0" borderId="13" xfId="1" applyNumberFormat="1" applyFont="1" applyBorder="1" applyAlignment="1">
      <alignment vertical="center"/>
    </xf>
    <xf numFmtId="0" fontId="9" fillId="0" borderId="14" xfId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304800</xdr:colOff>
      <xdr:row>5</xdr:row>
      <xdr:rowOff>285750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1400177" cy="1634219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0</xdr:row>
      <xdr:rowOff>356704</xdr:rowOff>
    </xdr:from>
    <xdr:to>
      <xdr:col>3</xdr:col>
      <xdr:colOff>933450</xdr:colOff>
      <xdr:row>5</xdr:row>
      <xdr:rowOff>304800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953" y="356704"/>
          <a:ext cx="2065397" cy="163402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655570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42</xdr:row>
      <xdr:rowOff>152400</xdr:rowOff>
    </xdr:from>
    <xdr:to>
      <xdr:col>8</xdr:col>
      <xdr:colOff>962531</xdr:colOff>
      <xdr:row>43</xdr:row>
      <xdr:rowOff>476250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906875" y="1401127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42</xdr:row>
      <xdr:rowOff>228600</xdr:rowOff>
    </xdr:from>
    <xdr:to>
      <xdr:col>6</xdr:col>
      <xdr:colOff>1691754</xdr:colOff>
      <xdr:row>43</xdr:row>
      <xdr:rowOff>515163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096750" y="1408747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42</xdr:row>
      <xdr:rowOff>190500</xdr:rowOff>
    </xdr:from>
    <xdr:to>
      <xdr:col>23</xdr:col>
      <xdr:colOff>323195</xdr:colOff>
      <xdr:row>43</xdr:row>
      <xdr:rowOff>514350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870150" y="1404937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0</xdr:row>
      <xdr:rowOff>323849</xdr:rowOff>
    </xdr:from>
    <xdr:to>
      <xdr:col>8</xdr:col>
      <xdr:colOff>1950810</xdr:colOff>
      <xdr:row>6</xdr:row>
      <xdr:rowOff>71488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821275" y="323849"/>
          <a:ext cx="1512660" cy="1814564"/>
        </a:xfrm>
        <a:prstGeom prst="rect">
          <a:avLst/>
        </a:prstGeom>
      </xdr:spPr>
    </xdr:pic>
    <xdr:clientData/>
  </xdr:twoCellAnchor>
  <xdr:twoCellAnchor editAs="oneCell">
    <xdr:from>
      <xdr:col>3</xdr:col>
      <xdr:colOff>2400300</xdr:colOff>
      <xdr:row>42</xdr:row>
      <xdr:rowOff>152400</xdr:rowOff>
    </xdr:from>
    <xdr:to>
      <xdr:col>3</xdr:col>
      <xdr:colOff>3241621</xdr:colOff>
      <xdr:row>44</xdr:row>
      <xdr:rowOff>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10200" y="14011275"/>
          <a:ext cx="841321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нка с выбыванием Жен  "/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/>
      <sheetData sheetId="3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1"/>
  <sheetViews>
    <sheetView tabSelected="1" view="pageBreakPreview" zoomScale="50" zoomScaleNormal="90" zoomScaleSheetLayoutView="50" workbookViewId="0">
      <selection activeCell="N9" sqref="N9"/>
    </sheetView>
  </sheetViews>
  <sheetFormatPr defaultColWidth="9.28515625" defaultRowHeight="12.75" x14ac:dyDescent="0.25"/>
  <cols>
    <col min="1" max="1" width="9" style="10" customWidth="1"/>
    <col min="2" max="2" width="13.7109375" style="38" customWidth="1"/>
    <col min="3" max="3" width="22.42578125" style="38" customWidth="1"/>
    <col min="4" max="4" width="71.28515625" style="10" customWidth="1"/>
    <col min="5" max="5" width="30" style="39" customWidth="1"/>
    <col min="6" max="6" width="29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31.5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75" x14ac:dyDescent="0.25">
      <c r="A14" s="17" t="s">
        <v>40</v>
      </c>
      <c r="B14" s="12"/>
      <c r="C14" s="12"/>
      <c r="D14" s="13"/>
      <c r="E14" s="14"/>
      <c r="F14" s="11"/>
      <c r="G14" s="15" t="s">
        <v>12</v>
      </c>
      <c r="H14" s="11"/>
      <c r="I14" s="16" t="s">
        <v>13</v>
      </c>
    </row>
    <row r="15" spans="1:9" ht="18.75" customHeight="1" x14ac:dyDescent="0.25">
      <c r="A15" s="18" t="s">
        <v>14</v>
      </c>
      <c r="B15" s="18"/>
      <c r="C15" s="18"/>
      <c r="D15" s="18"/>
      <c r="E15" s="18"/>
      <c r="F15" s="18"/>
      <c r="G15" s="18"/>
      <c r="H15" s="19" t="s">
        <v>15</v>
      </c>
      <c r="I15" s="19"/>
    </row>
    <row r="16" spans="1:9" ht="15.75" x14ac:dyDescent="0.25">
      <c r="A16" s="20"/>
      <c r="B16" s="21"/>
      <c r="C16" s="21"/>
      <c r="D16" s="20"/>
      <c r="E16" s="22"/>
      <c r="F16" s="20"/>
      <c r="G16" s="23" t="s">
        <v>16</v>
      </c>
      <c r="H16" s="24" t="s">
        <v>17</v>
      </c>
      <c r="I16" s="25"/>
    </row>
    <row r="17" spans="1:11" ht="18.75" x14ac:dyDescent="0.25">
      <c r="A17" s="26" t="s">
        <v>18</v>
      </c>
      <c r="B17" s="27"/>
      <c r="C17" s="27"/>
      <c r="D17" s="28"/>
      <c r="E17" s="29"/>
      <c r="F17" s="28"/>
      <c r="G17" s="30" t="s">
        <v>19</v>
      </c>
      <c r="H17" s="31" t="s">
        <v>20</v>
      </c>
      <c r="I17" s="32" t="s">
        <v>21</v>
      </c>
    </row>
    <row r="18" spans="1:11" ht="18.75" x14ac:dyDescent="0.25">
      <c r="A18" s="26" t="s">
        <v>22</v>
      </c>
      <c r="B18" s="33"/>
      <c r="C18" s="33"/>
      <c r="D18" s="30"/>
      <c r="E18" s="34"/>
      <c r="F18" s="26"/>
      <c r="G18" s="30" t="s">
        <v>23</v>
      </c>
      <c r="H18" s="31" t="s">
        <v>24</v>
      </c>
      <c r="I18" s="35">
        <v>333</v>
      </c>
    </row>
    <row r="19" spans="1:11" ht="18.75" x14ac:dyDescent="0.25">
      <c r="A19" s="26" t="s">
        <v>25</v>
      </c>
      <c r="B19" s="27"/>
      <c r="C19" s="27"/>
      <c r="D19" s="30"/>
      <c r="E19" s="36"/>
      <c r="F19" s="28"/>
      <c r="G19" s="30" t="s">
        <v>26</v>
      </c>
      <c r="H19" s="31" t="s">
        <v>27</v>
      </c>
      <c r="I19" s="37"/>
    </row>
    <row r="20" spans="1:11" ht="6.75" customHeight="1" x14ac:dyDescent="0.25"/>
    <row r="21" spans="1:11" ht="20.45" customHeight="1" x14ac:dyDescent="0.25">
      <c r="A21" s="19" t="s">
        <v>28</v>
      </c>
      <c r="B21" s="40" t="s">
        <v>29</v>
      </c>
      <c r="C21" s="40" t="s">
        <v>30</v>
      </c>
      <c r="D21" s="40" t="s">
        <v>31</v>
      </c>
      <c r="E21" s="41" t="s">
        <v>32</v>
      </c>
      <c r="F21" s="40" t="s">
        <v>33</v>
      </c>
      <c r="G21" s="40" t="s">
        <v>34</v>
      </c>
      <c r="H21" s="42" t="s">
        <v>35</v>
      </c>
      <c r="I21" s="42" t="s">
        <v>36</v>
      </c>
    </row>
    <row r="22" spans="1:11" ht="19.5" customHeight="1" x14ac:dyDescent="0.25">
      <c r="A22" s="19"/>
      <c r="B22" s="40"/>
      <c r="C22" s="40"/>
      <c r="D22" s="40"/>
      <c r="E22" s="41"/>
      <c r="F22" s="40"/>
      <c r="G22" s="40"/>
      <c r="H22" s="42"/>
      <c r="I22" s="42"/>
    </row>
    <row r="23" spans="1:11" s="43" customFormat="1" ht="14.25" customHeight="1" x14ac:dyDescent="0.25">
      <c r="A23" s="19"/>
      <c r="B23" s="40"/>
      <c r="C23" s="40"/>
      <c r="D23" s="40"/>
      <c r="E23" s="41"/>
      <c r="F23" s="40"/>
      <c r="G23" s="40"/>
      <c r="H23" s="42"/>
      <c r="I23" s="42"/>
    </row>
    <row r="24" spans="1:11" s="50" customFormat="1" ht="35.1" customHeight="1" x14ac:dyDescent="0.25">
      <c r="A24" s="44">
        <v>1</v>
      </c>
      <c r="B24" s="45">
        <v>53</v>
      </c>
      <c r="C24" s="46" t="str">
        <f>VLOOKUP(B24,[1]Список!$A$1:$F$550,2,0)</f>
        <v>100 919 703 30</v>
      </c>
      <c r="D24" s="47" t="str">
        <f>VLOOKUP(B24,[1]Список!$A$1:$F$550,3,0)</f>
        <v>КУЛАГИН Глеб/KULAGIN Gleb</v>
      </c>
      <c r="E24" s="48">
        <f>VLOOKUP(B24,[1]Список!$A$1:$F$550,4,0)</f>
        <v>39380</v>
      </c>
      <c r="F24" s="46" t="str">
        <f>VLOOKUP(B24,[1]Список!$A$1:$F$550,5,0)</f>
        <v>МС</v>
      </c>
      <c r="G24" s="46" t="str">
        <f>VLOOKUP(B24,[1]Список!$A$1:$F$550,6,0)</f>
        <v>Омская область</v>
      </c>
      <c r="H24" s="44"/>
      <c r="I24" s="49"/>
      <c r="K24" s="51"/>
    </row>
    <row r="25" spans="1:11" s="50" customFormat="1" ht="35.1" customHeight="1" x14ac:dyDescent="0.25">
      <c r="A25" s="44">
        <v>2</v>
      </c>
      <c r="B25" s="45">
        <v>77</v>
      </c>
      <c r="C25" s="46" t="str">
        <f>VLOOKUP(B25,[1]Список!$A$1:$F$550,2,0)</f>
        <v>101 040 067 17</v>
      </c>
      <c r="D25" s="47" t="str">
        <f>VLOOKUP(B25,[1]Список!$A$1:$F$550,3,0)</f>
        <v>СИДОРОВ Григорий/SIDOROV Grigorii</v>
      </c>
      <c r="E25" s="48">
        <f>VLOOKUP(B25,[1]Список!$A$1:$F$550,4,0)</f>
        <v>39260</v>
      </c>
      <c r="F25" s="46" t="str">
        <f>VLOOKUP(B25,[1]Список!$A$1:$F$550,5,0)</f>
        <v>МС</v>
      </c>
      <c r="G25" s="46" t="str">
        <f>VLOOKUP(B25,[1]Список!$A$1:$F$550,6,0)</f>
        <v>Тульская область</v>
      </c>
      <c r="H25" s="44"/>
      <c r="I25" s="49"/>
    </row>
    <row r="26" spans="1:11" s="50" customFormat="1" ht="35.1" customHeight="1" x14ac:dyDescent="0.25">
      <c r="A26" s="44">
        <v>3</v>
      </c>
      <c r="B26" s="45">
        <v>54</v>
      </c>
      <c r="C26" s="46" t="str">
        <f>VLOOKUP(B26,[1]Список!$A$1:$F$550,2,0)</f>
        <v>101 276 760 30</v>
      </c>
      <c r="D26" s="47" t="str">
        <f>VLOOKUP(B26,[1]Список!$A$1:$F$550,3,0)</f>
        <v>ДОКШИН Андрей/DOKSHIN Andrei</v>
      </c>
      <c r="E26" s="48">
        <f>VLOOKUP(B26,[1]Список!$A$1:$F$550,4,0)</f>
        <v>39734</v>
      </c>
      <c r="F26" s="46" t="str">
        <f>VLOOKUP(B26,[1]Список!$A$1:$F$550,5,0)</f>
        <v>КМС</v>
      </c>
      <c r="G26" s="46" t="str">
        <f>VLOOKUP(B26,[1]Список!$A$1:$F$550,6,0)</f>
        <v>Омская область</v>
      </c>
      <c r="H26" s="44"/>
      <c r="I26" s="49"/>
    </row>
    <row r="27" spans="1:11" s="50" customFormat="1" ht="35.1" customHeight="1" x14ac:dyDescent="0.25">
      <c r="A27" s="44">
        <v>4</v>
      </c>
      <c r="B27" s="45">
        <v>90</v>
      </c>
      <c r="C27" s="46" t="str">
        <f>VLOOKUP(B27,[1]Список!$A$1:$F$550,2,0)</f>
        <v>101 402 224 73</v>
      </c>
      <c r="D27" s="47" t="str">
        <f>VLOOKUP(B27,[1]Список!$A$1:$F$550,3,0)</f>
        <v>БЕРТУНОВ Максим/BERTUNOV Maksim</v>
      </c>
      <c r="E27" s="48">
        <f>VLOOKUP(B27,[1]Список!$A$1:$F$550,4,0)</f>
        <v>39609</v>
      </c>
      <c r="F27" s="46" t="str">
        <f>VLOOKUP(B27,[1]Список!$A$1:$F$550,5,0)</f>
        <v>КМС</v>
      </c>
      <c r="G27" s="46" t="str">
        <f>VLOOKUP(B27,[1]Список!$A$1:$F$550,6,0)</f>
        <v>Иркутская область</v>
      </c>
      <c r="H27" s="44"/>
      <c r="I27" s="49"/>
    </row>
    <row r="28" spans="1:11" s="50" customFormat="1" ht="35.1" customHeight="1" x14ac:dyDescent="0.25">
      <c r="A28" s="44">
        <v>5</v>
      </c>
      <c r="B28" s="45">
        <v>83</v>
      </c>
      <c r="C28" s="46" t="str">
        <f>VLOOKUP(B28,[1]Список!$A$1:$F$550,2,0)</f>
        <v>101 419 933 31</v>
      </c>
      <c r="D28" s="47" t="str">
        <f>VLOOKUP(B28,[1]Список!$A$1:$F$550,3,0)</f>
        <v>ШИШКИН Иван/SHISHKIN Ivan</v>
      </c>
      <c r="E28" s="48">
        <f>VLOOKUP(B28,[1]Список!$A$1:$F$550,4,0)</f>
        <v>39651</v>
      </c>
      <c r="F28" s="46" t="str">
        <f>VLOOKUP(B28,[1]Список!$A$1:$F$550,5,0)</f>
        <v>КМС</v>
      </c>
      <c r="G28" s="46" t="str">
        <f>VLOOKUP(B28,[1]Список!$A$1:$F$550,6,0)</f>
        <v>Тульская область</v>
      </c>
      <c r="H28" s="44"/>
      <c r="I28" s="49"/>
    </row>
    <row r="29" spans="1:11" s="50" customFormat="1" ht="35.1" customHeight="1" x14ac:dyDescent="0.25">
      <c r="A29" s="44">
        <v>6</v>
      </c>
      <c r="B29" s="45">
        <v>97</v>
      </c>
      <c r="C29" s="46" t="str">
        <f>VLOOKUP(B29,[1]Список!$A$1:$F$550,2,0)</f>
        <v>101 425 791 69</v>
      </c>
      <c r="D29" s="47" t="str">
        <f>VLOOKUP(B29,[1]Список!$A$1:$F$550,3,0)</f>
        <v xml:space="preserve">МИРЗОЯН Алек/MIRZOYAN Alen  </v>
      </c>
      <c r="E29" s="48">
        <f>VLOOKUP(B29,[1]Список!$A$1:$F$550,4,0)</f>
        <v>39448</v>
      </c>
      <c r="F29" s="46">
        <f>VLOOKUP(B29,[1]Список!$A$1:$F$550,5,0)</f>
        <v>0</v>
      </c>
      <c r="G29" s="46" t="str">
        <f>VLOOKUP(B29,[1]Список!$A$1:$F$550,6,0)</f>
        <v>Армения</v>
      </c>
      <c r="H29" s="44"/>
      <c r="I29" s="49"/>
    </row>
    <row r="30" spans="1:11" s="50" customFormat="1" ht="35.1" customHeight="1" x14ac:dyDescent="0.25">
      <c r="A30" s="44">
        <v>7</v>
      </c>
      <c r="B30" s="45">
        <v>91</v>
      </c>
      <c r="C30" s="46" t="str">
        <f>VLOOKUP(B30,[1]Список!$A$1:$F$550,2,0)</f>
        <v>101 403 093 69</v>
      </c>
      <c r="D30" s="47" t="str">
        <f>VLOOKUP(B30,[1]Список!$A$1:$F$550,3,0)</f>
        <v>СКАЛКИН Кирилл/SKALKIN Kirill</v>
      </c>
      <c r="E30" s="48">
        <f>VLOOKUP(B30,[1]Список!$A$1:$F$550,4,0)</f>
        <v>39744</v>
      </c>
      <c r="F30" s="46" t="str">
        <f>VLOOKUP(B30,[1]Список!$A$1:$F$550,5,0)</f>
        <v>КМС</v>
      </c>
      <c r="G30" s="46" t="str">
        <f>VLOOKUP(B30,[1]Список!$A$1:$F$550,6,0)</f>
        <v>Иркутская область</v>
      </c>
      <c r="H30" s="44"/>
      <c r="I30" s="49"/>
    </row>
    <row r="31" spans="1:11" s="50" customFormat="1" ht="35.1" customHeight="1" x14ac:dyDescent="0.25">
      <c r="A31" s="44">
        <v>8</v>
      </c>
      <c r="B31" s="45">
        <v>55</v>
      </c>
      <c r="C31" s="46" t="str">
        <f>VLOOKUP(B31,[1]Список!$A$1:$F$550,2,0)</f>
        <v>101 301 136 59</v>
      </c>
      <c r="D31" s="47" t="str">
        <f>VLOOKUP(B31,[1]Список!$A$1:$F$550,3,0)</f>
        <v>КЕЗЬ Федор/KEZ Fedor</v>
      </c>
      <c r="E31" s="48">
        <f>VLOOKUP(B31,[1]Список!$A$1:$F$550,4,0)</f>
        <v>39760</v>
      </c>
      <c r="F31" s="46" t="str">
        <f>VLOOKUP(B31,[1]Список!$A$1:$F$550,5,0)</f>
        <v>КМС</v>
      </c>
      <c r="G31" s="46" t="str">
        <f>VLOOKUP(B31,[1]Список!$A$1:$F$550,6,0)</f>
        <v>Омская область</v>
      </c>
      <c r="H31" s="44"/>
      <c r="I31" s="49"/>
    </row>
    <row r="32" spans="1:11" s="50" customFormat="1" ht="35.1" customHeight="1" x14ac:dyDescent="0.25">
      <c r="A32" s="44">
        <v>9</v>
      </c>
      <c r="B32" s="45">
        <v>89</v>
      </c>
      <c r="C32" s="46" t="str">
        <f>VLOOKUP(B32,[1]Список!$A$1:$F$550,2,0)</f>
        <v>101 315 478 45</v>
      </c>
      <c r="D32" s="47" t="str">
        <f>VLOOKUP(B32,[1]Список!$A$1:$F$550,3,0)</f>
        <v>АХТАМОВ Кирилл/ AKHTAMOV Kirill</v>
      </c>
      <c r="E32" s="48">
        <f>VLOOKUP(B32,[1]Список!$A$1:$F$550,4,0)</f>
        <v>39276</v>
      </c>
      <c r="F32" s="46" t="str">
        <f>VLOOKUP(B32,[1]Список!$A$1:$F$550,5,0)</f>
        <v>КМС</v>
      </c>
      <c r="G32" s="46" t="str">
        <f>VLOOKUP(B32,[1]Список!$A$1:$F$550,6,0)</f>
        <v>Иркутская область</v>
      </c>
      <c r="H32" s="44"/>
      <c r="I32" s="49"/>
    </row>
    <row r="33" spans="1:9" s="50" customFormat="1" ht="35.1" customHeight="1" x14ac:dyDescent="0.25">
      <c r="A33" s="44">
        <v>10</v>
      </c>
      <c r="B33" s="45">
        <v>57</v>
      </c>
      <c r="C33" s="46" t="str">
        <f>VLOOKUP(B33,[1]Список!$A$1:$F$550,2,0)</f>
        <v>101 295 940 04</v>
      </c>
      <c r="D33" s="47" t="str">
        <f>VLOOKUP(B33,[1]Список!$A$1:$F$550,3,0)</f>
        <v>МАСЛЮК Вениамин/MASLYUK Veniamin</v>
      </c>
      <c r="E33" s="48">
        <f>VLOOKUP(B33,[1]Список!$A$1:$F$550,4,0)</f>
        <v>39502</v>
      </c>
      <c r="F33" s="46" t="str">
        <f>VLOOKUP(B33,[1]Список!$A$1:$F$550,5,0)</f>
        <v>КМС</v>
      </c>
      <c r="G33" s="46" t="str">
        <f>VLOOKUP(B33,[1]Список!$A$1:$F$550,6,0)</f>
        <v>Омская область</v>
      </c>
      <c r="H33" s="44"/>
      <c r="I33" s="49"/>
    </row>
    <row r="34" spans="1:9" s="50" customFormat="1" ht="35.1" customHeight="1" x14ac:dyDescent="0.25">
      <c r="A34" s="44">
        <v>11</v>
      </c>
      <c r="B34" s="45">
        <v>58</v>
      </c>
      <c r="C34" s="46" t="str">
        <f>VLOOKUP(B34,[1]Список!$A$1:$F$550,2,0)</f>
        <v>101 295 844 05</v>
      </c>
      <c r="D34" s="47" t="str">
        <f>VLOOKUP(B34,[1]Список!$A$1:$F$550,3,0)</f>
        <v>МАКАРОВ Георгий/MAKAROV Georgii</v>
      </c>
      <c r="E34" s="48">
        <f>VLOOKUP(B34,[1]Список!$A$1:$F$550,4,0)</f>
        <v>39811</v>
      </c>
      <c r="F34" s="46" t="str">
        <f>VLOOKUP(B34,[1]Список!$A$1:$F$550,5,0)</f>
        <v>КМС</v>
      </c>
      <c r="G34" s="46" t="str">
        <f>VLOOKUP(B34,[1]Список!$A$1:$F$550,6,0)</f>
        <v>Кемеровская область- Кузбасс</v>
      </c>
      <c r="H34" s="44"/>
      <c r="I34" s="49"/>
    </row>
    <row r="35" spans="1:9" s="50" customFormat="1" ht="35.1" customHeight="1" x14ac:dyDescent="0.25">
      <c r="A35" s="44">
        <v>12</v>
      </c>
      <c r="B35" s="45">
        <v>56</v>
      </c>
      <c r="C35" s="46" t="str">
        <f>VLOOKUP(B35,[1]Список!$A$1:$F$550,2,0)</f>
        <v>100 919 608 32</v>
      </c>
      <c r="D35" s="47" t="str">
        <f>VLOOKUP(B35,[1]Список!$A$1:$F$550,3,0)</f>
        <v>ХРИСТОЛЮБОВ Павел/HRISTOLYUBOV Pavel</v>
      </c>
      <c r="E35" s="48">
        <f>VLOOKUP(B35,[1]Список!$A$1:$F$550,4,0)</f>
        <v>39392</v>
      </c>
      <c r="F35" s="46" t="str">
        <f>VLOOKUP(B35,[1]Список!$A$1:$F$550,5,0)</f>
        <v>МС</v>
      </c>
      <c r="G35" s="46" t="str">
        <f>VLOOKUP(B35,[1]Список!$A$1:$F$550,6,0)</f>
        <v>Омская область</v>
      </c>
      <c r="H35" s="44"/>
      <c r="I35" s="49"/>
    </row>
    <row r="36" spans="1:9" s="50" customFormat="1" ht="35.1" customHeight="1" x14ac:dyDescent="0.25">
      <c r="A36" s="44">
        <v>13</v>
      </c>
      <c r="B36" s="45">
        <v>99</v>
      </c>
      <c r="C36" s="46" t="str">
        <f>VLOOKUP(B36,[1]Список!$A$1:$F$550,2,0)</f>
        <v>101 425 792 70</v>
      </c>
      <c r="D36" s="47" t="str">
        <f>VLOOKUP(B36,[1]Список!$A$1:$F$550,3,0)</f>
        <v xml:space="preserve">ИСРАЕЛЯН Арутюн/ ISRAYELYAN Harutyun  </v>
      </c>
      <c r="E36" s="48">
        <f>VLOOKUP(B36,[1]Список!$A$1:$F$550,4,0)</f>
        <v>39448</v>
      </c>
      <c r="F36" s="46">
        <f>VLOOKUP(B36,[1]Список!$A$1:$F$550,5,0)</f>
        <v>0</v>
      </c>
      <c r="G36" s="46" t="str">
        <f>VLOOKUP(B36,[1]Список!$A$1:$F$550,6,0)</f>
        <v>Армения</v>
      </c>
      <c r="H36" s="44"/>
      <c r="I36" s="49"/>
    </row>
    <row r="37" spans="1:9" s="50" customFormat="1" ht="35.1" customHeight="1" x14ac:dyDescent="0.25">
      <c r="A37" s="44">
        <v>14</v>
      </c>
      <c r="B37" s="45">
        <v>60</v>
      </c>
      <c r="C37" s="46" t="str">
        <f>VLOOKUP(B37,[1]Список!$A$1:$F$550,2,0)</f>
        <v>101 370 614 85</v>
      </c>
      <c r="D37" s="47" t="str">
        <f>VLOOKUP(B37,[1]Список!$A$1:$F$550,3,0)</f>
        <v>ЛЕОНОВ Степан/LEONOV Stepan</v>
      </c>
      <c r="E37" s="48">
        <f>VLOOKUP(B37,[1]Список!$A$1:$F$550,4,0)</f>
        <v>40480</v>
      </c>
      <c r="F37" s="46" t="str">
        <f>VLOOKUP(B37,[1]Список!$A$1:$F$550,5,0)</f>
        <v>КМС</v>
      </c>
      <c r="G37" s="46" t="str">
        <f>VLOOKUP(B37,[1]Список!$A$1:$F$550,6,0)</f>
        <v>Кемеровская область- Кузбасс</v>
      </c>
      <c r="H37" s="44"/>
      <c r="I37" s="49"/>
    </row>
    <row r="38" spans="1:9" ht="18.75" x14ac:dyDescent="0.25">
      <c r="A38" s="52" t="s">
        <v>37</v>
      </c>
      <c r="B38" s="53"/>
      <c r="C38" s="53"/>
      <c r="D38" s="53"/>
      <c r="E38" s="54"/>
      <c r="F38" s="54"/>
      <c r="G38" s="55"/>
      <c r="H38" s="55"/>
      <c r="I38" s="56"/>
    </row>
    <row r="39" spans="1:9" ht="23.25" x14ac:dyDescent="0.25">
      <c r="A39" s="57" t="s">
        <v>38</v>
      </c>
      <c r="B39" s="58"/>
      <c r="C39" s="59"/>
      <c r="D39" s="58"/>
      <c r="E39" s="60"/>
      <c r="F39" s="58"/>
      <c r="G39" s="61"/>
      <c r="H39" s="62"/>
      <c r="I39" s="63"/>
    </row>
    <row r="40" spans="1:9" ht="23.25" x14ac:dyDescent="0.25">
      <c r="A40" s="64" t="s">
        <v>39</v>
      </c>
      <c r="B40" s="65"/>
      <c r="C40" s="66"/>
      <c r="D40" s="65"/>
      <c r="E40" s="67"/>
      <c r="F40" s="65"/>
      <c r="G40" s="68"/>
      <c r="H40" s="69"/>
      <c r="I40" s="70"/>
    </row>
    <row r="41" spans="1:9" ht="4.5" customHeight="1" x14ac:dyDescent="0.25">
      <c r="A41" s="64"/>
      <c r="B41" s="65"/>
      <c r="C41" s="65"/>
      <c r="D41" s="71"/>
      <c r="E41" s="72"/>
      <c r="F41" s="71"/>
      <c r="G41" s="71"/>
      <c r="H41" s="71"/>
      <c r="I41" s="70"/>
    </row>
    <row r="42" spans="1:9" ht="23.25" x14ac:dyDescent="0.25">
      <c r="A42" s="73"/>
      <c r="B42" s="74"/>
      <c r="C42" s="74"/>
      <c r="D42" s="74" t="str">
        <f>A17</f>
        <v>ГЛАВНЫЙ СУДЬЯ:</v>
      </c>
      <c r="E42" s="74"/>
      <c r="F42" s="74" t="str">
        <f>A18</f>
        <v>ГЛАВНЫЙ СЕКРЕТАРЬ:</v>
      </c>
      <c r="G42" s="74"/>
      <c r="H42" s="74" t="str">
        <f>A19</f>
        <v>СУДЬЯ НА ФИНИШЕ:</v>
      </c>
      <c r="I42" s="75"/>
    </row>
    <row r="43" spans="1:9" s="79" customFormat="1" ht="23.25" x14ac:dyDescent="0.25">
      <c r="A43" s="76"/>
      <c r="B43" s="77"/>
      <c r="C43" s="77"/>
      <c r="D43" s="77"/>
      <c r="E43" s="77"/>
      <c r="F43" s="77"/>
      <c r="G43" s="77"/>
      <c r="H43" s="77"/>
      <c r="I43" s="78"/>
    </row>
    <row r="44" spans="1:9" s="79" customFormat="1" ht="44.25" customHeight="1" x14ac:dyDescent="0.25">
      <c r="A44" s="76"/>
      <c r="B44" s="77"/>
      <c r="C44" s="77"/>
      <c r="D44" s="77"/>
      <c r="E44" s="77"/>
      <c r="F44" s="77"/>
      <c r="G44" s="77"/>
      <c r="H44" s="77"/>
      <c r="I44" s="78"/>
    </row>
    <row r="45" spans="1:9" ht="3.75" customHeight="1" x14ac:dyDescent="0.25">
      <c r="A45" s="80"/>
      <c r="B45" s="81"/>
      <c r="C45" s="81"/>
      <c r="D45" s="81"/>
      <c r="E45" s="81"/>
      <c r="F45" s="81"/>
      <c r="G45" s="81"/>
      <c r="H45" s="81"/>
      <c r="I45" s="82"/>
    </row>
    <row r="46" spans="1:9" ht="23.25" hidden="1" x14ac:dyDescent="0.25">
      <c r="A46" s="83"/>
      <c r="B46" s="84"/>
      <c r="C46" s="84"/>
      <c r="D46" s="84"/>
      <c r="E46" s="85"/>
      <c r="F46" s="84"/>
      <c r="G46" s="84"/>
      <c r="H46" s="84"/>
      <c r="I46" s="86"/>
    </row>
    <row r="47" spans="1:9" ht="23.25" hidden="1" x14ac:dyDescent="0.25">
      <c r="A47" s="83"/>
      <c r="B47" s="84"/>
      <c r="C47" s="84"/>
      <c r="D47" s="84"/>
      <c r="E47" s="85"/>
      <c r="F47" s="84"/>
      <c r="G47" s="84"/>
      <c r="H47" s="84"/>
      <c r="I47" s="86"/>
    </row>
    <row r="48" spans="1:9" ht="23.25" x14ac:dyDescent="0.25">
      <c r="A48" s="64"/>
      <c r="B48" s="87"/>
      <c r="C48" s="87"/>
      <c r="D48" s="81" t="str">
        <f>G17</f>
        <v>Е.А.АФАНАСЬЕВА (ВК, Свердолвская область)</v>
      </c>
      <c r="E48" s="81"/>
      <c r="F48" s="81" t="str">
        <f>G18</f>
        <v>О.В.БЕЛОБОРОДОВА (ВК, г.Москва)</v>
      </c>
      <c r="G48" s="81"/>
      <c r="H48" s="81" t="str">
        <f>G19</f>
        <v>В.Н.ГНИДЕНКО (ВК, г.Тула)</v>
      </c>
      <c r="I48" s="82"/>
    </row>
    <row r="49" spans="1:9" x14ac:dyDescent="0.25">
      <c r="A49" s="88"/>
      <c r="I49" s="89"/>
    </row>
    <row r="50" spans="1:9" ht="13.5" thickBot="1" x14ac:dyDescent="0.3">
      <c r="A50" s="90"/>
      <c r="B50" s="91"/>
      <c r="C50" s="91"/>
      <c r="D50" s="92"/>
      <c r="E50" s="93"/>
      <c r="F50" s="92"/>
      <c r="G50" s="92"/>
      <c r="H50" s="92"/>
      <c r="I50" s="94"/>
    </row>
    <row r="51" spans="1:9" ht="13.5" thickTop="1" x14ac:dyDescent="0.25"/>
  </sheetData>
  <mergeCells count="33">
    <mergeCell ref="A45:E45"/>
    <mergeCell ref="F45:I45"/>
    <mergeCell ref="D48:E48"/>
    <mergeCell ref="F48:G48"/>
    <mergeCell ref="H48:I48"/>
    <mergeCell ref="G21:G23"/>
    <mergeCell ref="H21:H23"/>
    <mergeCell ref="I21:I23"/>
    <mergeCell ref="A38:D38"/>
    <mergeCell ref="G38:I38"/>
    <mergeCell ref="A42:C42"/>
    <mergeCell ref="D42:E42"/>
    <mergeCell ref="F42:G42"/>
    <mergeCell ref="H42:I42"/>
    <mergeCell ref="A21:A23"/>
    <mergeCell ref="B21:B23"/>
    <mergeCell ref="C21:C23"/>
    <mergeCell ref="D21:D23"/>
    <mergeCell ref="E21:E23"/>
    <mergeCell ref="F21:F23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39:G40">
    <cfRule type="duplicateValues" dxfId="2" priority="3"/>
  </conditionalFormatting>
  <conditionalFormatting sqref="D24:D31">
    <cfRule type="duplicateValues" dxfId="1" priority="2"/>
  </conditionalFormatting>
  <conditionalFormatting sqref="D32:D37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33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Гонка с выбыванием Юниоры </vt:lpstr>
      <vt:lpstr>'Гонка с выбыванием Юниоры '!Заголовки_для_печати</vt:lpstr>
      <vt:lpstr>'Гонка с выбыванием Юниоры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2025-05-26T10:51:19Z</dcterms:created>
  <dcterms:modified xsi:type="dcterms:W3CDTF">2025-05-26T10:51:40Z</dcterms:modified>
</cp:coreProperties>
</file>