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vetandrey\Desktop\"/>
    </mc:Choice>
  </mc:AlternateContent>
  <xr:revisionPtr revIDLastSave="0" documentId="13_ncr:1_{E39CDE00-C6FA-40C3-9406-591104101AD7}" xr6:coauthVersionLast="45" xr6:coauthVersionMax="45" xr10:uidLastSave="{00000000-0000-0000-0000-000000000000}"/>
  <bookViews>
    <workbookView xWindow="1776" yWindow="1776" windowWidth="17280" windowHeight="8964" xr2:uid="{E4F4C345-0B96-4CED-98E9-65DBBF09999F}"/>
  </bookViews>
  <sheets>
    <sheet name="ИГ юниоры" sheetId="1" r:id="rId1"/>
  </sheets>
  <definedNames>
    <definedName name="_xlnm.Print_Titles" localSheetId="0">'ИГ юниоры'!$21:$22</definedName>
    <definedName name="_xlnm.Print_Area" localSheetId="0">'ИГ юниоры'!$A$1:$L$53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2" i="1" l="1"/>
  <c r="A52" i="1"/>
  <c r="J46" i="1"/>
  <c r="G46" i="1"/>
  <c r="D46" i="1"/>
  <c r="A46" i="1"/>
  <c r="L43" i="1"/>
  <c r="H43" i="1"/>
  <c r="H42" i="1"/>
  <c r="H41" i="1"/>
  <c r="H40" i="1"/>
  <c r="L39" i="1"/>
  <c r="L38" i="1"/>
  <c r="L37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H39" i="1" l="1"/>
</calcChain>
</file>

<file path=xl/sharedStrings.xml><?xml version="1.0" encoding="utf-8"?>
<sst xmlns="http://schemas.openxmlformats.org/spreadsheetml/2006/main" count="107" uniqueCount="89">
  <si>
    <t>Министерство спорта Российской Федерации</t>
  </si>
  <si>
    <t>Министерство физической культуры и спорта Воронежской области</t>
  </si>
  <si>
    <t>Федерация велосипедного спорта России</t>
  </si>
  <si>
    <t>Федерация велосипедного спорта Воронежской области</t>
  </si>
  <si>
    <t/>
  </si>
  <si>
    <t>по велосипедному спорту</t>
  </si>
  <si>
    <t>ИТОГОВЫЙ ПРОТОКОЛ</t>
  </si>
  <si>
    <t xml:space="preserve">шоссе - индивидуальная гонка на время </t>
  </si>
  <si>
    <t>МЕСТО ПРОВЕДЕНИЯ: г. Воронеж</t>
  </si>
  <si>
    <t xml:space="preserve">НАЧАЛО ГОНКИ: 11ч 00м </t>
  </si>
  <si>
    <t>№ ВРВС: 0080521811Б</t>
  </si>
  <si>
    <t>ДАТА ПРОВЕДЕНИЯ: 13 мая 2024 года</t>
  </si>
  <si>
    <t>ОКОНЧАНИЕ ГОНКИ: 11ч 30м</t>
  </si>
  <si>
    <t>№ ЕКП 2024: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</si>
  <si>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</si>
  <si>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</si>
  <si>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</si>
  <si>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 Лыжный СК с освещенной лыжероллерной трассой/ 0065515</t>
  </si>
  <si>
    <t>ГЛАВНЫЙ СУДЬЯ:</t>
  </si>
  <si>
    <t>ЕЛИФЕРОВ А.В. (ВК, г. ВОРОНЕЖ)</t>
  </si>
  <si>
    <t>МАКСИМАЛЬНЫЙ ПЕРЕПАД (HD)(м):</t>
  </si>
  <si>
    <t>ГЛАВНЫЙ СЕКРЕТАРЬ:</t>
  </si>
  <si>
    <t>ДОБРОСОЦКАЯ Т.В.(1 КАТ., г. ВОРОНЕЖ)</t>
  </si>
  <si>
    <t>СУММА ПОЛОЖИТЕЛЬНЫХ ПЕРЕПАДОВ ВЫСОТЫ НА ДИСТАНЦИИ (ТС)(м):</t>
  </si>
  <si>
    <t>СУДЬЯ НА ФИНИШЕ:</t>
  </si>
  <si>
    <t>ГОНЧАРОВА С.И. (1 КАТ, г. ВОРОНЕЖ)</t>
  </si>
  <si>
    <t>ДИСТАНЦИЯ (км): ДЛИНА КРУГА/КРУГОВ</t>
  </si>
  <si>
    <t>5 км /2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</si>
  <si>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</si>
  <si>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</si>
  <si>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</si>
  <si>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</si>
  <si>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</si>
  <si>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</si>
  <si>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</si>
  <si>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</si>
  <si>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</si>
  <si>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</si>
  <si>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</si>
  <si>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</si>
  <si>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UCI ID 10104090276</t>
  </si>
  <si>
    <t>ЖИЛИН Дмитрий</t>
  </si>
  <si>
    <t>КМС</t>
  </si>
  <si>
    <t>Московская обл. ГБУ ДО МО "СШОР ПО ВЕЛОСПОРТУ"</t>
  </si>
  <si>
    <t>UCI ID 10089414075</t>
  </si>
  <si>
    <t>БУДИГАЙ Александр</t>
  </si>
  <si>
    <t>Орловская область БП ОУ ОО "Училище олимпийского резерва"</t>
  </si>
  <si>
    <t>UCI ID 10127394831</t>
  </si>
  <si>
    <t>ВЕТЧИНИН Илья</t>
  </si>
  <si>
    <t>UCI ID 10127775050</t>
  </si>
  <si>
    <t>РОСТОВЦЕВ Дмитрий</t>
  </si>
  <si>
    <t>Орловская область МБУ ДО "Спортивна школа №1 г. Орла"</t>
  </si>
  <si>
    <t>UCI ID 10113560510</t>
  </si>
  <si>
    <t xml:space="preserve">КОРЧАГИН Евгений </t>
  </si>
  <si>
    <t>Воронежская область МБУДО СШОР №8</t>
  </si>
  <si>
    <t>САЗОНОВ Данила</t>
  </si>
  <si>
    <t>Тульская область МОУ ДО Ясногорского района</t>
  </si>
  <si>
    <t>ПРИМАК Ролан</t>
  </si>
  <si>
    <t>Ярославль МУ ДО СШОР-19</t>
  </si>
  <si>
    <t>ЛОБАНОВ Эдуард</t>
  </si>
  <si>
    <t>Н/С</t>
  </si>
  <si>
    <t>ГЛУХОВ Егор</t>
  </si>
  <si>
    <t>ПОЗИЗЕЙКО Кирилл</t>
  </si>
  <si>
    <t>ЧИМИРЗАЕВ Жаворхирбек</t>
  </si>
  <si>
    <t>РЫЖАНКОВ Никита</t>
  </si>
  <si>
    <t>ПОГОДНЫЕ УСЛОВИЯ</t>
  </si>
  <si>
    <t>СТАТИСТИКА ГОНКИ</t>
  </si>
  <si>
    <t>Температура: +11+12</t>
  </si>
  <si>
    <t>Субъектов РФ</t>
  </si>
  <si>
    <t>ЗМС</t>
  </si>
  <si>
    <t>Влажность: 72%</t>
  </si>
  <si>
    <t>Заявлено</t>
  </si>
  <si>
    <t>МСМК</t>
  </si>
  <si>
    <t>Осадки: н.облачность</t>
  </si>
  <si>
    <t>Стартовало</t>
  </si>
  <si>
    <t>МС</t>
  </si>
  <si>
    <t>Ветер: 3,0 км/ч (ю)</t>
  </si>
  <si>
    <t>Финишировало</t>
  </si>
  <si>
    <t>Н. финишировало</t>
  </si>
  <si>
    <t>1 СР</t>
  </si>
  <si>
    <t>Лимит времени</t>
  </si>
  <si>
    <t>2 СР</t>
  </si>
  <si>
    <t>Дисквалифицировано</t>
  </si>
  <si>
    <t>3 СР</t>
  </si>
  <si>
    <t>Н. стартовало</t>
  </si>
  <si>
    <t xml:space="preserve">ЕЛИФЕРОВ А.В. (ВК, г. ВОРОНЕЖ) </t>
  </si>
  <si>
    <t xml:space="preserve">ДОБРОСОЦКАЯ Т.В. (1 КАТ., г. ВОРОНЕЖ) </t>
  </si>
  <si>
    <t>МЕЖРЕГИОНАЛЬНЫЕ СОРЕВНОВАНИЯ (ПЦФО)</t>
  </si>
  <si>
    <t>ЮНИОРЫ 17-18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</si>
</sst>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:ss.00"/>
    <numFmt numFmtId="165" formatCode="mm:ss.00"/>
  </numFmts>
  <fonts count="1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6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14" fontId="7" fillId="0" borderId="0" xfId="0" applyNumberFormat="1" applyFont="1" applyAlignment="1">
      <alignment vertical="center"/>
    </xf>
    <xf numFmtId="164" fontId="7" fillId="2" borderId="0" xfId="0" applyNumberFormat="1" applyFont="1" applyFill="1" applyAlignment="1">
      <alignment horizontal="center" vertical="center"/>
    </xf>
    <xf numFmtId="164" fontId="7" fillId="0" borderId="0" xfId="0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164" fontId="9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1" fillId="2" borderId="0" xfId="2" applyFont="1" applyFill="1" applyAlignment="1">
      <alignment horizontal="center"/>
    </xf>
    <xf numFmtId="0" fontId="1" fillId="0" borderId="0" xfId="2" applyFont="1" applyAlignment="1">
      <alignment horizontal="center"/>
    </xf>
    <xf numFmtId="0" fontId="1" fillId="0" borderId="0" xfId="0" applyFont="1" applyAlignment="1">
      <alignment horizontal="left" wrapText="1"/>
    </xf>
    <xf numFmtId="1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165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1" fillId="2" borderId="0" xfId="2" applyFont="1" applyFill="1" applyAlignment="1">
      <alignment horizontal="left"/>
    </xf>
    <xf numFmtId="14" fontId="1" fillId="0" borderId="0" xfId="2" applyNumberFormat="1" applyFont="1" applyAlignment="1">
      <alignment horizontal="center"/>
    </xf>
    <xf numFmtId="0" fontId="1" fillId="2" borderId="0" xfId="0" applyFont="1" applyFill="1" applyAlignment="1">
      <alignment horizontal="left" wrapText="1"/>
    </xf>
    <xf numFmtId="14" fontId="1" fillId="2" borderId="0" xfId="2" applyNumberFormat="1" applyFont="1" applyFill="1" applyAlignment="1">
      <alignment horizontal="center"/>
    </xf>
    <xf numFmtId="0" fontId="7" fillId="0" borderId="0" xfId="2" applyFont="1" applyAlignment="1">
      <alignment horizontal="center" vertical="center"/>
    </xf>
    <xf numFmtId="0" fontId="1" fillId="0" borderId="0" xfId="2" applyFont="1" applyAlignment="1">
      <alignment horizontal="left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49" fontId="13" fillId="0" borderId="0" xfId="0" applyNumberFormat="1" applyFont="1" applyAlignment="1">
      <alignment horizontal="left" vertical="center"/>
    </xf>
    <xf numFmtId="14" fontId="13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164" fontId="13" fillId="0" borderId="0" xfId="0" applyNumberFormat="1" applyFont="1" applyAlignment="1">
      <alignment vertical="center"/>
    </xf>
    <xf numFmtId="2" fontId="13" fillId="0" borderId="0" xfId="0" applyNumberFormat="1" applyFont="1" applyAlignment="1">
      <alignment vertical="center"/>
    </xf>
    <xf numFmtId="49" fontId="13" fillId="0" borderId="0" xfId="0" applyNumberFormat="1" applyFont="1" applyAlignment="1">
      <alignment vertical="center"/>
    </xf>
    <xf numFmtId="9" fontId="13" fillId="0" borderId="0" xfId="0" applyNumberFormat="1" applyFont="1" applyAlignment="1">
      <alignment horizontal="left" vertical="center"/>
    </xf>
    <xf numFmtId="14" fontId="7" fillId="0" borderId="0" xfId="0" applyNumberFormat="1" applyFont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left" vertical="center"/>
    </xf>
    <xf numFmtId="0" fontId="10" fillId="3" borderId="0" xfId="1" applyFont="1" applyFill="1" applyAlignment="1">
      <alignment horizontal="center" vertical="center" wrapText="1"/>
    </xf>
    <xf numFmtId="164" fontId="10" fillId="3" borderId="0" xfId="1" applyNumberFormat="1" applyFont="1" applyFill="1" applyAlignment="1">
      <alignment horizontal="center" vertical="center" wrapText="1"/>
    </xf>
    <xf numFmtId="2" fontId="10" fillId="3" borderId="0" xfId="1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64" fontId="8" fillId="3" borderId="0" xfId="0" applyNumberFormat="1" applyFont="1" applyFill="1" applyAlignment="1">
      <alignment horizontal="center" vertical="center"/>
    </xf>
    <xf numFmtId="164" fontId="7" fillId="0" borderId="0" xfId="0" applyNumberFormat="1" applyFont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14" fontId="10" fillId="3" borderId="0" xfId="1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Обычный" xfId="0" builtinId="0"/>
    <cellStyle name="Обычный 2" xfId="2" xr:uid="{1FD3FB31-CBAB-4A54-965B-683E925A0874}"/>
    <cellStyle name="Обычный_Стартовый протокол Смирнов_20101106_Results" xfId="1" xr:uid="{B7824C5A-00BD-4820-B3DE-B6CBC727BB09}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16931</xdr:colOff>
      <xdr:row>0</xdr:row>
      <xdr:rowOff>25345</xdr:rowOff>
    </xdr:from>
    <xdr:to>
      <xdr:col>1</xdr:col>
      <xdr:colOff>114300</xdr:colOff>
      <xdr:row>2</xdr:row>
      <xdr:rowOff>142875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8CFE9922-FA58-4BC8-A767-B210C82984B2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1" y="25345"/>
          <a:ext cx="577429" cy="605210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0</xdr:row>
      <xdr:rowOff>25346</xdr:rowOff>
    </xdr:from>
    <xdr:to>
      <xdr:col>2</xdr:col>
      <xdr:colOff>975179</xdr:colOff>
      <xdr:row>2</xdr:row>
      <xdr:rowOff>152400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DD0E887-D290-4887-865A-CDDE220D4DB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210" y="25346"/>
          <a:ext cx="1017089" cy="614734"/>
        </a:xfrm>
        <a:prstGeom prst="rect">
          <a:avLst/>
        </a:prstGeom>
      </xdr:spPr>
    </xdr:pic>
    <xdr:clientData/>
  </xdr:twoCellAnchor>
  <xdr:twoCellAnchor>
    <xdr:from>
      <xdr:col>10</xdr:col>
      <xdr:colOff>619125</xdr:colOff>
      <xdr:row>0</xdr:row>
      <xdr:rowOff>47626</xdr:rowOff>
    </xdr:from>
    <xdr:to>
      <xdr:col>11</xdr:col>
      <xdr:colOff>228600</xdr:colOff>
      <xdr:row>3</xdr:row>
      <xdr:rowOff>2352</xdr:rowOff>
    </xdr:to>
    <xdr:pic>
      <xdr:nvPicPr>
        <xdr:cNvPr id="4" name="Picture 1" descr="депа">
          <a:extLst>
            <a:ext uri="{FF2B5EF4-FFF2-40B4-BE49-F238E27FC236}">
              <a16:creationId xmlns:a16="http://schemas.microsoft.com/office/drawing/2014/main" id="{B2985CB5-9791-42E5-AD1F-80886274A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550265" y="47626"/>
          <a:ext cx="546735" cy="6862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514350</xdr:colOff>
      <xdr:row>0</xdr:row>
      <xdr:rowOff>66675</xdr:rowOff>
    </xdr:from>
    <xdr:to>
      <xdr:col>11</xdr:col>
      <xdr:colOff>1085850</xdr:colOff>
      <xdr:row>2</xdr:row>
      <xdr:rowOff>173314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47750010-9EF4-4FBE-B8C9-2104A0FEB6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82750" y="66675"/>
          <a:ext cx="571500" cy="594319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47</xdr:row>
      <xdr:rowOff>147162</xdr:rowOff>
    </xdr:from>
    <xdr:to>
      <xdr:col>3</xdr:col>
      <xdr:colOff>1121879</xdr:colOff>
      <xdr:row>51</xdr:row>
      <xdr:rowOff>7619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696F4F55-CF33-42E2-803C-D470B63D1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" y="11188542"/>
          <a:ext cx="2649689" cy="767237"/>
        </a:xfrm>
        <a:prstGeom prst="rect">
          <a:avLst/>
        </a:prstGeom>
      </xdr:spPr>
    </xdr:pic>
    <xdr:clientData/>
  </xdr:twoCellAnchor>
  <xdr:twoCellAnchor editAs="oneCell">
    <xdr:from>
      <xdr:col>9</xdr:col>
      <xdr:colOff>304800</xdr:colOff>
      <xdr:row>47</xdr:row>
      <xdr:rowOff>95249</xdr:rowOff>
    </xdr:from>
    <xdr:to>
      <xdr:col>10</xdr:col>
      <xdr:colOff>64207</xdr:colOff>
      <xdr:row>49</xdr:row>
      <xdr:rowOff>95630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FF7ECAA5-F94A-4321-9C60-BFD8F2503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52020" y="11136629"/>
          <a:ext cx="643327" cy="549021"/>
        </a:xfrm>
        <a:prstGeom prst="rect">
          <a:avLst/>
        </a:prstGeom>
      </xdr:spPr>
    </xdr:pic>
    <xdr:clientData/>
  </xdr:twoCellAnchor>
  <xdr:twoCellAnchor editAs="oneCell">
    <xdr:from>
      <xdr:col>6</xdr:col>
      <xdr:colOff>1666875</xdr:colOff>
      <xdr:row>47</xdr:row>
      <xdr:rowOff>84517</xdr:rowOff>
    </xdr:from>
    <xdr:to>
      <xdr:col>6</xdr:col>
      <xdr:colOff>2439746</xdr:colOff>
      <xdr:row>50</xdr:row>
      <xdr:rowOff>73913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56318F86-5E7A-4885-A5C9-79E5BCC86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3295" y="11125897"/>
          <a:ext cx="772871" cy="8123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E4A72-2F3A-4D6E-8E9C-D8E4195A97A1}">
  <sheetPr>
    <tabColor theme="3" tint="-0.249977111117893"/>
    <pageSetUpPr fitToPage="1"/>
  </sheetPr>
  <dimension ref="A1:U61"/>
  <sheetViews>
    <sheetView tabSelected="1" view="pageBreakPreview" zoomScaleNormal="100" zoomScaleSheetLayoutView="100" zoomScalePageLayoutView="50" workbookViewId="0">
      <selection activeCell="A11" sqref="A11:L11"/>
    </sheetView>
  </sheetViews>
  <sheetFormatPr defaultColWidth="9.109375" defaultRowHeight="13.8" x14ac:dyDescent="0.25"/>
  <cols>
    <col min="1" max="1" width="7" style="5" customWidth="1"/>
    <col min="2" max="2" width="7" style="11" customWidth="1"/>
    <col min="3" max="3" width="21.109375" style="11" bestFit="1" customWidth="1"/>
    <col min="4" max="4" width="27.88671875" style="5" bestFit="1" customWidth="1"/>
    <col min="5" max="5" width="11.6640625" style="6" customWidth="1"/>
    <col min="6" max="6" width="7.6640625" style="5" customWidth="1"/>
    <col min="7" max="7" width="61" style="5" bestFit="1" customWidth="1"/>
    <col min="8" max="8" width="15.33203125" style="18" customWidth="1"/>
    <col min="9" max="9" width="17" style="8" customWidth="1"/>
    <col min="10" max="10" width="12.88671875" style="9" bestFit="1" customWidth="1"/>
    <col min="11" max="11" width="13.6640625" style="5" customWidth="1"/>
    <col min="12" max="12" width="18.6640625" style="5" customWidth="1"/>
    <col min="13" max="16384" width="9.109375" style="5"/>
  </cols>
  <sheetData>
    <row r="1" spans="1:21" s="1" customFormat="1" ht="19.5" customHeight="1" x14ac:dyDescent="0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21" s="1" customFormat="1" ht="19.5" customHeight="1" x14ac:dyDescent="0.25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21" s="1" customFormat="1" ht="19.5" customHeight="1" x14ac:dyDescent="0.25">
      <c r="A3" s="61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21" s="1" customFormat="1" ht="19.5" customHeight="1" x14ac:dyDescent="0.25">
      <c r="A4" s="61" t="s">
        <v>3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1:21" s="1" customFormat="1" ht="6" customHeight="1" x14ac:dyDescent="0.25">
      <c r="A5" s="61" t="s">
        <v>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21" s="3" customFormat="1" ht="25.8" x14ac:dyDescent="0.25">
      <c r="A6" s="62" t="s">
        <v>87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2"/>
      <c r="N6" s="2"/>
      <c r="O6" s="2"/>
      <c r="P6" s="2"/>
      <c r="Q6" s="2"/>
      <c r="R6" s="2"/>
      <c r="S6" s="2"/>
      <c r="T6" s="2"/>
      <c r="U6" s="2"/>
    </row>
    <row r="7" spans="1:21" s="1" customFormat="1" ht="18" customHeight="1" x14ac:dyDescent="0.25">
      <c r="A7" s="58" t="s">
        <v>5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21" s="1" customFormat="1" ht="4.5" customHeight="1" x14ac:dyDescent="0.25">
      <c r="A8" s="58" t="s">
        <v>4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</row>
    <row r="9" spans="1:21" s="1" customFormat="1" ht="19.5" customHeight="1" x14ac:dyDescent="0.25">
      <c r="A9" s="58" t="s">
        <v>6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</row>
    <row r="10" spans="1:21" s="4" customFormat="1" ht="18" customHeight="1" x14ac:dyDescent="0.25">
      <c r="A10" s="59" t="s">
        <v>7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</row>
    <row r="11" spans="1:21" s="1" customFormat="1" ht="19.5" customHeight="1" x14ac:dyDescent="0.25">
      <c r="A11" s="58" t="s">
        <v>88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</row>
    <row r="12" spans="1:21" ht="5.25" customHeight="1" x14ac:dyDescent="0.25">
      <c r="A12" s="60" t="s">
        <v>4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</row>
    <row r="13" spans="1:21" x14ac:dyDescent="0.25">
      <c r="A13" s="51" t="s">
        <v>8</v>
      </c>
      <c r="B13" s="51"/>
      <c r="C13" s="51"/>
      <c r="D13" s="51"/>
      <c r="G13" s="5" t="s">
        <v>9</v>
      </c>
      <c r="H13" s="7"/>
      <c r="K13" s="10"/>
      <c r="L13" s="10" t="s">
        <v>10</v>
      </c>
    </row>
    <row r="14" spans="1:21" x14ac:dyDescent="0.25">
      <c r="A14" s="51" t="s">
        <v>11</v>
      </c>
      <c r="B14" s="51"/>
      <c r="C14" s="51"/>
      <c r="D14" s="51"/>
      <c r="G14" s="5" t="s">
        <v>12</v>
      </c>
      <c r="H14" s="7"/>
      <c r="K14" s="10"/>
      <c r="L14" s="10" t="s">
        <v>13</v>
      </c>
    </row>
    <row r="15" spans="1:21" x14ac:dyDescent="0.25">
      <c r="A15" s="52" t="s">
        <v>14</v>
      </c>
      <c r="B15" s="52"/>
      <c r="C15" s="52"/>
      <c r="D15" s="52"/>
      <c r="E15" s="52"/>
      <c r="F15" s="52"/>
      <c r="G15" s="53"/>
      <c r="H15" s="54" t="s">
        <v>15</v>
      </c>
      <c r="I15" s="54"/>
      <c r="J15" s="54"/>
      <c r="K15" s="54"/>
      <c r="L15" s="54"/>
    </row>
    <row r="16" spans="1:21" x14ac:dyDescent="0.25">
      <c r="A16" s="5" t="s">
        <v>16</v>
      </c>
      <c r="E16" s="10" t="s">
        <v>4</v>
      </c>
      <c r="G16" s="12"/>
      <c r="H16" s="55" t="s">
        <v>17</v>
      </c>
      <c r="I16" s="55"/>
      <c r="J16" s="55"/>
      <c r="K16" s="55"/>
      <c r="L16" s="55"/>
    </row>
    <row r="17" spans="1:12" x14ac:dyDescent="0.25">
      <c r="A17" s="5" t="s">
        <v>18</v>
      </c>
      <c r="D17" s="10"/>
      <c r="G17" s="12" t="s">
        <v>19</v>
      </c>
      <c r="H17" s="13" t="s">
        <v>20</v>
      </c>
      <c r="J17" s="8"/>
      <c r="K17" s="8"/>
      <c r="L17" s="14">
        <v>5</v>
      </c>
    </row>
    <row r="18" spans="1:12" x14ac:dyDescent="0.25">
      <c r="A18" s="5" t="s">
        <v>21</v>
      </c>
      <c r="D18" s="10"/>
      <c r="G18" s="12" t="s">
        <v>22</v>
      </c>
      <c r="H18" s="13" t="s">
        <v>23</v>
      </c>
      <c r="J18" s="8"/>
      <c r="K18" s="8"/>
      <c r="L18" s="14">
        <v>9</v>
      </c>
    </row>
    <row r="19" spans="1:12" x14ac:dyDescent="0.25">
      <c r="A19" s="5" t="s">
        <v>24</v>
      </c>
      <c r="G19" s="12" t="s">
        <v>25</v>
      </c>
      <c r="H19" s="15" t="s">
        <v>26</v>
      </c>
      <c r="J19" s="11">
        <v>10</v>
      </c>
      <c r="L19" s="16" t="s">
        <v>27</v>
      </c>
    </row>
    <row r="20" spans="1:12" ht="6.75" customHeight="1" x14ac:dyDescent="0.25">
      <c r="G20" s="17"/>
    </row>
    <row r="21" spans="1:12" s="19" customFormat="1" ht="21" customHeight="1" x14ac:dyDescent="0.25">
      <c r="A21" s="56" t="s">
        <v>28</v>
      </c>
      <c r="B21" s="48" t="s">
        <v>29</v>
      </c>
      <c r="C21" s="48" t="s">
        <v>30</v>
      </c>
      <c r="D21" s="48" t="s">
        <v>31</v>
      </c>
      <c r="E21" s="57" t="s">
        <v>32</v>
      </c>
      <c r="F21" s="48" t="s">
        <v>33</v>
      </c>
      <c r="G21" s="48" t="s">
        <v>34</v>
      </c>
      <c r="H21" s="49" t="s">
        <v>35</v>
      </c>
      <c r="I21" s="49" t="s">
        <v>36</v>
      </c>
      <c r="J21" s="50" t="s">
        <v>37</v>
      </c>
      <c r="K21" s="46" t="s">
        <v>38</v>
      </c>
      <c r="L21" s="46" t="s">
        <v>39</v>
      </c>
    </row>
    <row r="22" spans="1:12" s="19" customFormat="1" ht="13.5" customHeight="1" x14ac:dyDescent="0.25">
      <c r="A22" s="56"/>
      <c r="B22" s="48"/>
      <c r="C22" s="48"/>
      <c r="D22" s="48"/>
      <c r="E22" s="57"/>
      <c r="F22" s="48"/>
      <c r="G22" s="48"/>
      <c r="H22" s="49"/>
      <c r="I22" s="49"/>
      <c r="J22" s="50"/>
      <c r="K22" s="46"/>
      <c r="L22" s="46"/>
    </row>
    <row r="23" spans="1:12" ht="21.75" customHeight="1" x14ac:dyDescent="0.3">
      <c r="A23" s="20">
        <v>1</v>
      </c>
      <c r="B23" s="21">
        <v>59</v>
      </c>
      <c r="C23" s="22" t="s">
        <v>40</v>
      </c>
      <c r="D23" s="23" t="s">
        <v>41</v>
      </c>
      <c r="E23" s="24">
        <v>38803</v>
      </c>
      <c r="F23" s="25" t="s">
        <v>42</v>
      </c>
      <c r="G23" s="25" t="s">
        <v>43</v>
      </c>
      <c r="H23" s="26">
        <v>8.9966435185185184E-3</v>
      </c>
      <c r="I23" s="26" t="s">
        <v>4</v>
      </c>
      <c r="J23" s="27">
        <f>$J$19/((H23*24))</f>
        <v>46.313568589108591</v>
      </c>
      <c r="K23" s="11" t="s">
        <v>42</v>
      </c>
      <c r="L23" s="20"/>
    </row>
    <row r="24" spans="1:12" ht="21.75" customHeight="1" x14ac:dyDescent="0.3">
      <c r="A24" s="11">
        <v>2</v>
      </c>
      <c r="B24" s="21">
        <v>49</v>
      </c>
      <c r="C24" s="22" t="s">
        <v>44</v>
      </c>
      <c r="D24" s="28" t="s">
        <v>45</v>
      </c>
      <c r="E24" s="29">
        <v>39037</v>
      </c>
      <c r="F24" s="22" t="s">
        <v>42</v>
      </c>
      <c r="G24" s="22" t="s">
        <v>46</v>
      </c>
      <c r="H24" s="26">
        <v>9.0613425925925931E-3</v>
      </c>
      <c r="I24" s="26">
        <f>H24-$H$23</f>
        <v>6.4699074074074658E-5</v>
      </c>
      <c r="J24" s="27">
        <f t="shared" ref="J24:J30" si="0">$J$19/((H24*24))</f>
        <v>45.982884148677989</v>
      </c>
      <c r="K24" s="11" t="s">
        <v>42</v>
      </c>
      <c r="L24" s="20"/>
    </row>
    <row r="25" spans="1:12" ht="21.75" customHeight="1" x14ac:dyDescent="0.3">
      <c r="A25" s="20">
        <v>3</v>
      </c>
      <c r="B25" s="21">
        <v>50</v>
      </c>
      <c r="C25" s="22" t="s">
        <v>47</v>
      </c>
      <c r="D25" s="28" t="s">
        <v>48</v>
      </c>
      <c r="E25" s="29">
        <v>39318</v>
      </c>
      <c r="F25" s="22">
        <v>2</v>
      </c>
      <c r="G25" s="22" t="s">
        <v>46</v>
      </c>
      <c r="H25" s="26">
        <v>9.2074074074074072E-3</v>
      </c>
      <c r="I25" s="26">
        <f t="shared" ref="I25:I30" si="1">H25-$H$23</f>
        <v>2.1076388888888881E-4</v>
      </c>
      <c r="J25" s="27">
        <f t="shared" si="0"/>
        <v>45.253419147224456</v>
      </c>
      <c r="K25" s="11">
        <v>1</v>
      </c>
      <c r="L25" s="20"/>
    </row>
    <row r="26" spans="1:12" ht="21.75" customHeight="1" x14ac:dyDescent="0.3">
      <c r="A26" s="11">
        <v>4</v>
      </c>
      <c r="B26" s="21">
        <v>51</v>
      </c>
      <c r="C26" s="22" t="s">
        <v>49</v>
      </c>
      <c r="D26" s="28" t="s">
        <v>50</v>
      </c>
      <c r="E26" s="29">
        <v>38835</v>
      </c>
      <c r="F26" s="22" t="s">
        <v>42</v>
      </c>
      <c r="G26" s="22" t="s">
        <v>51</v>
      </c>
      <c r="H26" s="26">
        <v>9.2084490740740738E-3</v>
      </c>
      <c r="I26" s="26">
        <f t="shared" si="1"/>
        <v>2.1180555555555536E-4</v>
      </c>
      <c r="J26" s="27">
        <f t="shared" si="0"/>
        <v>45.2483000465052</v>
      </c>
      <c r="K26" s="11">
        <v>1</v>
      </c>
      <c r="L26" s="20"/>
    </row>
    <row r="27" spans="1:12" ht="21.75" customHeight="1" x14ac:dyDescent="0.3">
      <c r="A27" s="20">
        <v>5</v>
      </c>
      <c r="B27" s="21">
        <v>48</v>
      </c>
      <c r="C27" s="22" t="s">
        <v>52</v>
      </c>
      <c r="D27" s="30" t="s">
        <v>53</v>
      </c>
      <c r="E27" s="24">
        <v>39306</v>
      </c>
      <c r="F27" s="22">
        <v>1</v>
      </c>
      <c r="G27" s="25" t="s">
        <v>54</v>
      </c>
      <c r="H27" s="26">
        <v>9.6162037037037032E-3</v>
      </c>
      <c r="I27" s="26">
        <f t="shared" si="1"/>
        <v>6.195601851851848E-4</v>
      </c>
      <c r="J27" s="27">
        <f t="shared" si="0"/>
        <v>43.329642289730877</v>
      </c>
      <c r="K27" s="11">
        <v>1</v>
      </c>
      <c r="L27" s="20"/>
    </row>
    <row r="28" spans="1:12" ht="21.75" customHeight="1" x14ac:dyDescent="0.3">
      <c r="A28" s="11">
        <v>6</v>
      </c>
      <c r="B28" s="22">
        <v>63</v>
      </c>
      <c r="C28" s="25"/>
      <c r="D28" s="23" t="s">
        <v>55</v>
      </c>
      <c r="E28" s="24">
        <v>39115</v>
      </c>
      <c r="F28" s="25">
        <v>1</v>
      </c>
      <c r="G28" s="25" t="s">
        <v>56</v>
      </c>
      <c r="H28" s="26">
        <v>1.0231018518518519E-2</v>
      </c>
      <c r="I28" s="26">
        <f t="shared" si="1"/>
        <v>1.2343750000000011E-3</v>
      </c>
      <c r="J28" s="27">
        <f t="shared" si="0"/>
        <v>40.725824697950131</v>
      </c>
      <c r="K28" s="11">
        <v>2</v>
      </c>
      <c r="L28" s="20"/>
    </row>
    <row r="29" spans="1:12" ht="21.75" customHeight="1" x14ac:dyDescent="0.3">
      <c r="A29" s="20">
        <v>7</v>
      </c>
      <c r="B29" s="22">
        <v>64</v>
      </c>
      <c r="C29" s="25"/>
      <c r="D29" s="28" t="s">
        <v>57</v>
      </c>
      <c r="E29" s="31">
        <v>38847</v>
      </c>
      <c r="F29" s="22">
        <v>1</v>
      </c>
      <c r="G29" s="22" t="s">
        <v>58</v>
      </c>
      <c r="H29" s="26">
        <v>1.1053124999999999E-2</v>
      </c>
      <c r="I29" s="26">
        <f t="shared" si="1"/>
        <v>2.0564814814814803E-3</v>
      </c>
      <c r="J29" s="27">
        <f t="shared" si="0"/>
        <v>37.696729808689099</v>
      </c>
      <c r="K29" s="11">
        <v>2</v>
      </c>
      <c r="L29" s="20"/>
    </row>
    <row r="30" spans="1:12" ht="21.75" customHeight="1" x14ac:dyDescent="0.3">
      <c r="A30" s="11">
        <v>8</v>
      </c>
      <c r="B30" s="21">
        <v>53</v>
      </c>
      <c r="C30" s="22"/>
      <c r="D30" s="28" t="s">
        <v>59</v>
      </c>
      <c r="E30" s="29">
        <v>39442</v>
      </c>
      <c r="F30" s="22">
        <v>1</v>
      </c>
      <c r="G30" s="22" t="s">
        <v>51</v>
      </c>
      <c r="H30" s="26">
        <v>1.0486342592592594E-2</v>
      </c>
      <c r="I30" s="26">
        <f t="shared" si="1"/>
        <v>1.4896990740740756E-3</v>
      </c>
      <c r="J30" s="27">
        <f t="shared" si="0"/>
        <v>39.734222202600378</v>
      </c>
      <c r="K30" s="11">
        <v>2</v>
      </c>
      <c r="L30" s="20"/>
    </row>
    <row r="31" spans="1:12" ht="21.75" customHeight="1" x14ac:dyDescent="0.3">
      <c r="A31" s="32" t="s">
        <v>60</v>
      </c>
      <c r="B31" s="21">
        <v>54</v>
      </c>
      <c r="C31" s="22"/>
      <c r="D31" s="28" t="s">
        <v>61</v>
      </c>
      <c r="E31" s="29">
        <v>39093</v>
      </c>
      <c r="F31" s="22">
        <v>1</v>
      </c>
      <c r="G31" s="22" t="s">
        <v>51</v>
      </c>
      <c r="H31" s="26"/>
      <c r="I31" s="26"/>
      <c r="J31" s="26"/>
      <c r="K31" s="11"/>
      <c r="L31" s="20"/>
    </row>
    <row r="32" spans="1:12" ht="21.75" customHeight="1" x14ac:dyDescent="0.3">
      <c r="A32" s="32" t="s">
        <v>60</v>
      </c>
      <c r="B32" s="21">
        <v>55</v>
      </c>
      <c r="C32" s="22"/>
      <c r="D32" s="33" t="s">
        <v>62</v>
      </c>
      <c r="E32" s="29">
        <v>39188</v>
      </c>
      <c r="F32" s="22">
        <v>1</v>
      </c>
      <c r="G32" s="22" t="s">
        <v>51</v>
      </c>
      <c r="H32" s="26"/>
      <c r="I32" s="26"/>
      <c r="J32" s="26"/>
      <c r="K32" s="11"/>
      <c r="L32" s="20"/>
    </row>
    <row r="33" spans="1:12" ht="21.75" customHeight="1" x14ac:dyDescent="0.3">
      <c r="A33" s="32" t="s">
        <v>60</v>
      </c>
      <c r="B33" s="21">
        <v>52</v>
      </c>
      <c r="C33" s="22"/>
      <c r="D33" s="28" t="s">
        <v>63</v>
      </c>
      <c r="E33" s="29">
        <v>38733</v>
      </c>
      <c r="F33" s="22">
        <v>1</v>
      </c>
      <c r="G33" s="22" t="s">
        <v>51</v>
      </c>
      <c r="H33" s="26"/>
      <c r="I33" s="26"/>
      <c r="J33" s="26"/>
      <c r="K33" s="11"/>
      <c r="L33" s="20"/>
    </row>
    <row r="34" spans="1:12" ht="21.75" customHeight="1" x14ac:dyDescent="0.3">
      <c r="A34" s="32" t="s">
        <v>60</v>
      </c>
      <c r="B34" s="21">
        <v>60</v>
      </c>
      <c r="C34" s="22"/>
      <c r="D34" s="23" t="s">
        <v>64</v>
      </c>
      <c r="E34" s="24">
        <v>39219</v>
      </c>
      <c r="F34" s="25">
        <v>1</v>
      </c>
      <c r="G34" s="25" t="s">
        <v>43</v>
      </c>
      <c r="H34" s="26"/>
      <c r="I34" s="26"/>
      <c r="J34" s="26"/>
      <c r="K34" s="11"/>
      <c r="L34" s="20"/>
    </row>
    <row r="35" spans="1:12" ht="21.75" customHeight="1" x14ac:dyDescent="0.25">
      <c r="L35" s="20"/>
    </row>
    <row r="36" spans="1:12" ht="21.75" customHeight="1" x14ac:dyDescent="0.25">
      <c r="A36" s="47" t="s">
        <v>65</v>
      </c>
      <c r="B36" s="47"/>
      <c r="C36" s="47"/>
      <c r="D36" s="34"/>
      <c r="E36" s="35"/>
      <c r="F36" s="35"/>
      <c r="G36" s="34" t="s">
        <v>66</v>
      </c>
      <c r="H36" s="34"/>
      <c r="I36" s="34"/>
      <c r="J36" s="34"/>
      <c r="K36" s="34"/>
      <c r="L36" s="34"/>
    </row>
    <row r="37" spans="1:12" ht="21.75" customHeight="1" x14ac:dyDescent="0.25">
      <c r="A37" s="36" t="s">
        <v>67</v>
      </c>
      <c r="B37" s="36"/>
      <c r="C37" s="37"/>
      <c r="D37" s="36"/>
      <c r="E37" s="38"/>
      <c r="F37" s="36"/>
      <c r="G37" s="39" t="s">
        <v>68</v>
      </c>
      <c r="H37" s="40">
        <v>5</v>
      </c>
      <c r="I37" s="41"/>
      <c r="J37" s="42"/>
      <c r="K37" s="43" t="s">
        <v>69</v>
      </c>
      <c r="L37" s="39">
        <f>COUNTIF(F7:F34,"ЗМС")</f>
        <v>0</v>
      </c>
    </row>
    <row r="38" spans="1:12" ht="21.75" customHeight="1" x14ac:dyDescent="0.25">
      <c r="A38" s="36" t="s">
        <v>70</v>
      </c>
      <c r="B38" s="36"/>
      <c r="C38" s="44"/>
      <c r="D38" s="36"/>
      <c r="E38" s="38"/>
      <c r="F38" s="36"/>
      <c r="G38" s="37" t="s">
        <v>71</v>
      </c>
      <c r="H38" s="40">
        <v>12</v>
      </c>
      <c r="I38" s="41"/>
      <c r="J38" s="42"/>
      <c r="K38" s="43" t="s">
        <v>72</v>
      </c>
      <c r="L38" s="39">
        <f>COUNTIF(F7:F34,"МСМК")</f>
        <v>0</v>
      </c>
    </row>
    <row r="39" spans="1:12" ht="21.75" customHeight="1" x14ac:dyDescent="0.25">
      <c r="A39" s="36" t="s">
        <v>73</v>
      </c>
      <c r="B39" s="36"/>
      <c r="C39" s="39"/>
      <c r="D39" s="36"/>
      <c r="E39" s="38"/>
      <c r="F39" s="36"/>
      <c r="G39" s="37" t="s">
        <v>74</v>
      </c>
      <c r="H39" s="40">
        <f>H40+H41+H43+H42</f>
        <v>8</v>
      </c>
      <c r="I39" s="41"/>
      <c r="J39" s="42"/>
      <c r="K39" s="43" t="s">
        <v>75</v>
      </c>
      <c r="L39" s="39">
        <f>COUNTIF(F7:F34,"МС")</f>
        <v>0</v>
      </c>
    </row>
    <row r="40" spans="1:12" ht="21.75" customHeight="1" x14ac:dyDescent="0.25">
      <c r="A40" s="36" t="s">
        <v>76</v>
      </c>
      <c r="B40" s="36"/>
      <c r="C40" s="39"/>
      <c r="D40" s="36"/>
      <c r="E40" s="38"/>
      <c r="F40" s="36"/>
      <c r="G40" s="37" t="s">
        <v>77</v>
      </c>
      <c r="H40" s="40">
        <f>COUNT(A7:A34)</f>
        <v>8</v>
      </c>
      <c r="I40" s="41"/>
      <c r="J40" s="42"/>
      <c r="K40" s="43" t="s">
        <v>42</v>
      </c>
      <c r="L40" s="39">
        <v>2</v>
      </c>
    </row>
    <row r="41" spans="1:12" ht="21.75" customHeight="1" x14ac:dyDescent="0.25">
      <c r="A41" s="36"/>
      <c r="B41" s="36"/>
      <c r="C41" s="39"/>
      <c r="D41" s="36"/>
      <c r="E41" s="38"/>
      <c r="F41" s="36"/>
      <c r="G41" s="37" t="s">
        <v>78</v>
      </c>
      <c r="H41" s="40">
        <f>COUNTIF(A7:A34,"НФ")</f>
        <v>0</v>
      </c>
      <c r="I41" s="41"/>
      <c r="J41" s="42"/>
      <c r="K41" s="43" t="s">
        <v>79</v>
      </c>
      <c r="L41" s="39">
        <v>3</v>
      </c>
    </row>
    <row r="42" spans="1:12" ht="21.75" customHeight="1" x14ac:dyDescent="0.25">
      <c r="A42" s="36"/>
      <c r="B42" s="36"/>
      <c r="C42" s="36"/>
      <c r="D42" s="36"/>
      <c r="E42" s="38"/>
      <c r="F42" s="36"/>
      <c r="G42" s="43" t="s">
        <v>80</v>
      </c>
      <c r="H42" s="40">
        <f>COUNTIF(A7:A34,"ЛИМ")</f>
        <v>0</v>
      </c>
      <c r="I42" s="41"/>
      <c r="J42" s="42"/>
      <c r="K42" s="42" t="s">
        <v>81</v>
      </c>
      <c r="L42" s="39">
        <v>3</v>
      </c>
    </row>
    <row r="43" spans="1:12" ht="21.75" customHeight="1" x14ac:dyDescent="0.25">
      <c r="A43" s="36"/>
      <c r="B43" s="36"/>
      <c r="C43" s="36"/>
      <c r="D43" s="36"/>
      <c r="E43" s="38"/>
      <c r="F43" s="36"/>
      <c r="G43" s="37" t="s">
        <v>82</v>
      </c>
      <c r="H43" s="40">
        <f>COUNTIF(A7:A34,"ДСКВ")</f>
        <v>0</v>
      </c>
      <c r="I43" s="41"/>
      <c r="J43" s="42"/>
      <c r="K43" s="42" t="s">
        <v>83</v>
      </c>
      <c r="L43" s="39">
        <f>COUNTIF(F7:F34,"3 СР")</f>
        <v>0</v>
      </c>
    </row>
    <row r="44" spans="1:12" ht="21.75" customHeight="1" x14ac:dyDescent="0.25">
      <c r="A44" s="36"/>
      <c r="B44" s="36"/>
      <c r="C44" s="36"/>
      <c r="D44" s="36"/>
      <c r="E44" s="38"/>
      <c r="F44" s="36"/>
      <c r="G44" s="37" t="s">
        <v>84</v>
      </c>
      <c r="H44" s="40">
        <v>4</v>
      </c>
      <c r="I44" s="41"/>
      <c r="J44" s="42"/>
      <c r="K44" s="42"/>
      <c r="L44" s="43"/>
    </row>
    <row r="45" spans="1:12" ht="21.75" customHeight="1" x14ac:dyDescent="0.25"/>
    <row r="46" spans="1:12" ht="21.75" customHeight="1" x14ac:dyDescent="0.25">
      <c r="A46" s="47" t="str">
        <f>A16</f>
        <v>ТЕХНИЧЕСКИЙ ДЕЛЕГАТ ФВСР:</v>
      </c>
      <c r="B46" s="47"/>
      <c r="C46" s="47"/>
      <c r="D46" s="34" t="str">
        <f>A17</f>
        <v>ГЛАВНЫЙ СУДЬЯ:</v>
      </c>
      <c r="E46" s="34"/>
      <c r="F46" s="34"/>
      <c r="G46" s="34" t="str">
        <f>A18</f>
        <v>ГЛАВНЫЙ СЕКРЕТАРЬ:</v>
      </c>
      <c r="H46" s="34"/>
      <c r="I46" s="34"/>
      <c r="J46" s="34" t="str">
        <f>A19</f>
        <v>СУДЬЯ НА ФИНИШЕ:</v>
      </c>
      <c r="K46" s="34"/>
      <c r="L46" s="34"/>
    </row>
    <row r="47" spans="1:12" ht="21.75" customHeight="1" x14ac:dyDescent="0.25">
      <c r="A47" s="11"/>
      <c r="D47" s="11"/>
      <c r="E47" s="11"/>
      <c r="F47" s="11"/>
      <c r="G47" s="11"/>
      <c r="H47" s="11"/>
      <c r="I47" s="11"/>
      <c r="J47" s="11"/>
      <c r="K47" s="11"/>
      <c r="L47" s="11"/>
    </row>
    <row r="48" spans="1:12" ht="21.75" customHeight="1" x14ac:dyDescent="0.25">
      <c r="A48" s="11"/>
      <c r="D48" s="11"/>
      <c r="E48" s="45"/>
      <c r="F48" s="11"/>
      <c r="G48" s="11"/>
      <c r="I48" s="18"/>
      <c r="J48" s="11"/>
      <c r="K48" s="11"/>
      <c r="L48" s="11"/>
    </row>
    <row r="49" spans="1:12" ht="21.75" customHeight="1" x14ac:dyDescent="0.25">
      <c r="A49" s="11"/>
      <c r="D49" s="11"/>
      <c r="E49" s="45"/>
      <c r="F49" s="11"/>
      <c r="G49" s="11"/>
      <c r="I49" s="18"/>
      <c r="J49" s="11"/>
      <c r="K49" s="11"/>
      <c r="L49" s="11"/>
    </row>
    <row r="50" spans="1:12" ht="21.75" customHeight="1" x14ac:dyDescent="0.25">
      <c r="A50" s="11"/>
      <c r="D50" s="11"/>
      <c r="E50" s="45"/>
      <c r="F50" s="11"/>
      <c r="G50" s="11"/>
      <c r="I50" s="18"/>
      <c r="J50" s="11"/>
      <c r="K50" s="11"/>
      <c r="L50" s="11"/>
    </row>
    <row r="51" spans="1:12" ht="6.75" customHeight="1" x14ac:dyDescent="0.25">
      <c r="A51" s="11"/>
      <c r="D51" s="11"/>
      <c r="E51" s="45"/>
      <c r="F51" s="11"/>
      <c r="G51" s="11"/>
      <c r="I51" s="18"/>
      <c r="J51" s="11"/>
      <c r="K51" s="11"/>
      <c r="L51" s="11"/>
    </row>
    <row r="52" spans="1:12" x14ac:dyDescent="0.25">
      <c r="A52" s="11">
        <f>G16</f>
        <v>0</v>
      </c>
      <c r="D52" s="11" t="s">
        <v>85</v>
      </c>
      <c r="E52" s="11"/>
      <c r="F52" s="11"/>
      <c r="G52" s="11" t="s">
        <v>86</v>
      </c>
      <c r="H52" s="11"/>
      <c r="I52" s="11"/>
      <c r="J52" s="11" t="str">
        <f>G19</f>
        <v>ГОНЧАРОВА С.И. (1 КАТ, г. ВОРОНЕЖ)</v>
      </c>
      <c r="K52" s="11"/>
      <c r="L52" s="11"/>
    </row>
    <row r="53" spans="1:12" s="36" customFormat="1" x14ac:dyDescent="0.25">
      <c r="A53" s="5"/>
      <c r="B53" s="11"/>
      <c r="C53" s="11"/>
      <c r="D53" s="5"/>
      <c r="E53" s="6"/>
      <c r="F53" s="5"/>
      <c r="G53" s="5"/>
      <c r="H53" s="18"/>
      <c r="I53" s="8"/>
      <c r="J53" s="9"/>
      <c r="K53" s="5"/>
      <c r="L53" s="5"/>
    </row>
    <row r="54" spans="1:12" s="36" customFormat="1" ht="12" x14ac:dyDescent="0.25"/>
    <row r="55" spans="1:12" s="36" customFormat="1" ht="12" x14ac:dyDescent="0.25"/>
    <row r="56" spans="1:12" s="36" customFormat="1" ht="12" x14ac:dyDescent="0.25"/>
    <row r="57" spans="1:12" s="36" customFormat="1" ht="12" x14ac:dyDescent="0.25"/>
    <row r="58" spans="1:12" s="36" customFormat="1" ht="12" x14ac:dyDescent="0.25"/>
    <row r="59" spans="1:12" s="36" customFormat="1" ht="12" x14ac:dyDescent="0.25"/>
    <row r="60" spans="1:12" s="36" customFormat="1" ht="12" x14ac:dyDescent="0.25"/>
    <row r="61" spans="1:12" ht="9.75" customHeight="1" x14ac:dyDescent="0.25"/>
  </sheetData>
  <mergeCells count="31"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A13:D13"/>
    <mergeCell ref="A14:D14"/>
    <mergeCell ref="A15:G15"/>
    <mergeCell ref="H15:L15"/>
    <mergeCell ref="H16:L16"/>
    <mergeCell ref="L21:L22"/>
    <mergeCell ref="A36:C36"/>
    <mergeCell ref="A46:C46"/>
    <mergeCell ref="F21:F22"/>
    <mergeCell ref="G21:G22"/>
    <mergeCell ref="H21:H22"/>
    <mergeCell ref="I21:I22"/>
    <mergeCell ref="J21:J22"/>
    <mergeCell ref="K21:K22"/>
    <mergeCell ref="A21:A22"/>
    <mergeCell ref="B21:B22"/>
    <mergeCell ref="C21:C22"/>
    <mergeCell ref="D21:D22"/>
    <mergeCell ref="E21:E22"/>
  </mergeCells>
  <conditionalFormatting sqref="M68:XFD68 A52:L52">
    <cfRule type="cellIs" dxfId="1" priority="1" operator="equal">
      <formula>0</formula>
    </cfRule>
  </conditionalFormatting>
  <conditionalFormatting sqref="G43:G44 G40:G41">
    <cfRule type="duplicateValues" dxfId="0" priority="2"/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66" fitToHeight="0" orientation="landscape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ИГ юниоры</vt:lpstr>
      <vt:lpstr>'ИГ юниоры'!Заголовки_для_печати</vt:lpstr>
      <vt:lpstr>'ИГ юниоры'!Область_печати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privetandrey</dc:creator>
  <cp:lastModifiedBy>privetandrey</cp:lastModifiedBy>
  <dcterms:created xsi:type="dcterms:W3CDTF">2024-05-23T22:40:12Z</dcterms:created>
  <dcterms:modified xsi:type="dcterms:W3CDTF">2024-05-23T22:56:20Z</dcterms:modified>
</cp:coreProperties>
</file>