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01" activeTab="0"/>
  </bookViews>
  <sheets>
    <sheet name="ГК 21.07.2022 юн" sheetId="1" r:id="rId1"/>
  </sheets>
  <definedNames>
    <definedName name="_xlfn.IFERROR" hidden="1">#NAME?</definedName>
    <definedName name="_xlfn.SINGLE" hidden="1">#NAME?</definedName>
    <definedName name="_xlnm.Print_Area" localSheetId="0">'ГК 21.07.2022 юн'!$A$1:$X$106</definedName>
  </definedNames>
  <calcPr fullCalcOnLoad="1"/>
</workbook>
</file>

<file path=xl/sharedStrings.xml><?xml version="1.0" encoding="utf-8"?>
<sst xmlns="http://schemas.openxmlformats.org/spreadsheetml/2006/main" count="361" uniqueCount="210">
  <si>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</si>
  <si>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</si>
  <si>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</si>
  <si>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</si>
  <si>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ГЛАВНЫЙ СЕКРЕТАРЬ:</t>
  </si>
  <si>
    <t>СУДЬЯ НА ФИНИШЕ:</t>
  </si>
  <si>
    <t>ГЛАВНЫЙ СУДЬЯ</t>
  </si>
  <si>
    <t>ГЛАВНЫЙ СЕКРЕТАРЬ</t>
  </si>
  <si>
    <t>Министерство спорта Самарской области</t>
  </si>
  <si>
    <t>Федерация велосипедного спорта Самарской области</t>
  </si>
  <si>
    <t>КМС</t>
  </si>
  <si>
    <t>Заявлено</t>
  </si>
  <si>
    <t>Стартовало</t>
  </si>
  <si>
    <t>Финишировало</t>
  </si>
  <si>
    <t>Дисквалифицировано</t>
  </si>
  <si>
    <t>Балясников Сергей</t>
  </si>
  <si>
    <t xml:space="preserve">Ахмедов Амир </t>
  </si>
  <si>
    <t xml:space="preserve">Миронов Дмитрий </t>
  </si>
  <si>
    <t xml:space="preserve">Чеченев Глеб </t>
  </si>
  <si>
    <t xml:space="preserve">Выскорко Виктор </t>
  </si>
  <si>
    <t xml:space="preserve">Гурьянов Никита </t>
  </si>
  <si>
    <t xml:space="preserve">Сафиуллин Динар </t>
  </si>
  <si>
    <t>Гурьев Роман</t>
  </si>
  <si>
    <t xml:space="preserve">Гурьянов Данила </t>
  </si>
  <si>
    <t xml:space="preserve">Султанов Матвей </t>
  </si>
  <si>
    <t xml:space="preserve">Капитанов Алексей </t>
  </si>
  <si>
    <t xml:space="preserve">Вершинин Валерий </t>
  </si>
  <si>
    <t>Оберюхтин Алексей</t>
  </si>
  <si>
    <t>Сергеев Егор</t>
  </si>
  <si>
    <t xml:space="preserve">Мыцов Данила </t>
  </si>
  <si>
    <t xml:space="preserve">Халювчик Максим </t>
  </si>
  <si>
    <t xml:space="preserve">Сабиров Руслан </t>
  </si>
  <si>
    <t xml:space="preserve">Кузнецов Дмитрий </t>
  </si>
  <si>
    <t>Лобчук Дмитрий</t>
  </si>
  <si>
    <t>Малянов Семен</t>
  </si>
  <si>
    <t>Исламов Илья</t>
  </si>
  <si>
    <t>Министерство спорта  Российской Федерации</t>
  </si>
  <si>
    <t>Федерация велосипедного спорта России</t>
  </si>
  <si>
    <t>Саратовская область</t>
  </si>
  <si>
    <t>Самарская область</t>
  </si>
  <si>
    <t>Субъектов РФ</t>
  </si>
  <si>
    <t>ИТОГОВЫЙ ПРОТОКОЛ</t>
  </si>
  <si>
    <t>Приход</t>
  </si>
  <si>
    <t>03.06.2006</t>
  </si>
  <si>
    <t>21.02.2006</t>
  </si>
  <si>
    <t>29.05.2006</t>
  </si>
  <si>
    <t>05.05.2006</t>
  </si>
  <si>
    <t>14.10.2006</t>
  </si>
  <si>
    <t>03.02.2006</t>
  </si>
  <si>
    <t>21.06.2006</t>
  </si>
  <si>
    <t>15.02.2007</t>
  </si>
  <si>
    <t>10.04.2006</t>
  </si>
  <si>
    <t>25.02.2007</t>
  </si>
  <si>
    <t>03.04.2007</t>
  </si>
  <si>
    <t>18.05.2006</t>
  </si>
  <si>
    <t>06.11.2006</t>
  </si>
  <si>
    <t>20.07.2007</t>
  </si>
  <si>
    <t>25.10.2007</t>
  </si>
  <si>
    <t>14.07.2006</t>
  </si>
  <si>
    <t>21.02.2007</t>
  </si>
  <si>
    <t>07.03.2007</t>
  </si>
  <si>
    <t>31.07.2007</t>
  </si>
  <si>
    <t>Фамилия  Имя</t>
  </si>
  <si>
    <t>Дата
рождения</t>
  </si>
  <si>
    <t>Разряд,
звание</t>
  </si>
  <si>
    <t>Тоболкин Артем</t>
  </si>
  <si>
    <t>17.08.2007</t>
  </si>
  <si>
    <t>Сугак Дмитрий</t>
  </si>
  <si>
    <t>24.04.2006</t>
  </si>
  <si>
    <t>22.08.2006</t>
  </si>
  <si>
    <t>Селезнёв Илья</t>
  </si>
  <si>
    <t>Зоммер Максим</t>
  </si>
  <si>
    <t>12.12.2007</t>
  </si>
  <si>
    <t>Полозков Никита</t>
  </si>
  <si>
    <t>02.07.2007</t>
  </si>
  <si>
    <t>Тюменская область</t>
  </si>
  <si>
    <t>Ульяновская область</t>
  </si>
  <si>
    <t>Васильев Дмитрий</t>
  </si>
  <si>
    <t>Асанов Мустафа</t>
  </si>
  <si>
    <t>26.06.2006</t>
  </si>
  <si>
    <t>17.12.2007</t>
  </si>
  <si>
    <t>Воронежская область</t>
  </si>
  <si>
    <t>Жогло Ефим</t>
  </si>
  <si>
    <t>Полехин Артем</t>
  </si>
  <si>
    <t>Рудаков Егор</t>
  </si>
  <si>
    <t>Ворганов Максим</t>
  </si>
  <si>
    <t>28.03.2006</t>
  </si>
  <si>
    <t>12.07.2006</t>
  </si>
  <si>
    <t>21.11.2006</t>
  </si>
  <si>
    <t>20.09.2007</t>
  </si>
  <si>
    <t>02.02.2006</t>
  </si>
  <si>
    <t>Сапронов Петр</t>
  </si>
  <si>
    <t>06.07.2006</t>
  </si>
  <si>
    <t>Московская область</t>
  </si>
  <si>
    <t>Аверин Алексей</t>
  </si>
  <si>
    <t>19.03.2006</t>
  </si>
  <si>
    <t>Болдырев Матвей</t>
  </si>
  <si>
    <t>26.08.2007</t>
  </si>
  <si>
    <t>Бортник Иван</t>
  </si>
  <si>
    <t>05.09.2007</t>
  </si>
  <si>
    <t>Водопьянов Михаил</t>
  </si>
  <si>
    <t>12.05.2007</t>
  </si>
  <si>
    <t>Зеленев Тимофей</t>
  </si>
  <si>
    <t>24.01.2007</t>
  </si>
  <si>
    <t>Кадетов Лев</t>
  </si>
  <si>
    <t>19.09.2007</t>
  </si>
  <si>
    <t>Саргсян Адам</t>
  </si>
  <si>
    <t>19.08.2007</t>
  </si>
  <si>
    <t>Толубаев Егор</t>
  </si>
  <si>
    <t>13.03.2007</t>
  </si>
  <si>
    <t>Нижегородская область</t>
  </si>
  <si>
    <t>Агафонов Егор</t>
  </si>
  <si>
    <t>Поляков Кирилл</t>
  </si>
  <si>
    <t>21.03.2006</t>
  </si>
  <si>
    <t>Казаченок Артем</t>
  </si>
  <si>
    <t>23.04.2007</t>
  </si>
  <si>
    <t>Жизневский Владислав</t>
  </si>
  <si>
    <t>28.12.2007</t>
  </si>
  <si>
    <t>Акимов Лев</t>
  </si>
  <si>
    <t>Жигалов Родион</t>
  </si>
  <si>
    <t>Зубченко Георгий</t>
  </si>
  <si>
    <t>Якимов Даниил</t>
  </si>
  <si>
    <t>26.07.2007</t>
  </si>
  <si>
    <t>06.10.2006</t>
  </si>
  <si>
    <t>21.04.2007</t>
  </si>
  <si>
    <t>04.03.2006</t>
  </si>
  <si>
    <t>Крисанов Кирилл</t>
  </si>
  <si>
    <t>Живечков Илья</t>
  </si>
  <si>
    <t>Кудряшов Александр</t>
  </si>
  <si>
    <t>04.10.2007</t>
  </si>
  <si>
    <t>02.08.2007</t>
  </si>
  <si>
    <t>21.10.2007</t>
  </si>
  <si>
    <t>Удмуртская Республика</t>
  </si>
  <si>
    <t>17.06.2006</t>
  </si>
  <si>
    <t>31.08.2006</t>
  </si>
  <si>
    <t>06.06.2006</t>
  </si>
  <si>
    <t>Абрамов Матвей</t>
  </si>
  <si>
    <t>Матросов Данис</t>
  </si>
  <si>
    <t>01.02.2006</t>
  </si>
  <si>
    <t>Республика Татарстан</t>
  </si>
  <si>
    <t>Территориальная принадлежность</t>
  </si>
  <si>
    <t>Место</t>
  </si>
  <si>
    <t>Выполнение НТУ ЕВСК</t>
  </si>
  <si>
    <t>Примечание</t>
  </si>
  <si>
    <t>ДАТА ПРОВЕДЕНИЯ: 21 июля 2022 года</t>
  </si>
  <si>
    <t>Очки на промежуточных финишах</t>
  </si>
  <si>
    <t>Головин Егор</t>
  </si>
  <si>
    <t>Князев Егор</t>
  </si>
  <si>
    <t>13.01.2006</t>
  </si>
  <si>
    <t>17.03.2006</t>
  </si>
  <si>
    <t>11.12.2006</t>
  </si>
  <si>
    <t>Новосибирская область</t>
  </si>
  <si>
    <t>Манаенков Илья</t>
  </si>
  <si>
    <t>Славкин Александр</t>
  </si>
  <si>
    <t>26.07.2006</t>
  </si>
  <si>
    <t>Гречкин Дмитрий</t>
  </si>
  <si>
    <t>Ахтамов Кирилл</t>
  </si>
  <si>
    <t>Клыпин Никита</t>
  </si>
  <si>
    <t>Горшков Арсений</t>
  </si>
  <si>
    <t>Барушко Никита</t>
  </si>
  <si>
    <t>Уразов Артем</t>
  </si>
  <si>
    <t>Иркутская область</t>
  </si>
  <si>
    <t>13.07.2007</t>
  </si>
  <si>
    <t>20.02.2007</t>
  </si>
  <si>
    <t>23.02.2006</t>
  </si>
  <si>
    <t>28.08.2006</t>
  </si>
  <si>
    <t>04.09.2007</t>
  </si>
  <si>
    <t>Сафиуллин Динар</t>
  </si>
  <si>
    <t>Катаржнов Михаил</t>
  </si>
  <si>
    <t>по велосипедному спорту</t>
  </si>
  <si>
    <t>МЕСТО ПРОВЕДЕНИЯ: г. Самара</t>
  </si>
  <si>
    <t>№ ЕКП 2022: 5094</t>
  </si>
  <si>
    <t>Кавтасьева Е.Г. (1 кат, г. Самара)</t>
  </si>
  <si>
    <t>Передельская С.А. (1 кат, г. Самара)</t>
  </si>
  <si>
    <t>Осянин Ю.И. (В.К., г. Самара)</t>
  </si>
  <si>
    <t>Москва</t>
  </si>
  <si>
    <t>НАЗВАНИЕ ТРАССЫ / РЕГ. НОМЕР: Урал-Муханова</t>
  </si>
  <si>
    <t>МАКСИМАЛЬНЫЙ ПЕРЕПАД (HD):</t>
  </si>
  <si>
    <t>СУММА ПЕРЕПАДОВ (ТС):</t>
  </si>
  <si>
    <t>Всероссийские соревнования</t>
  </si>
  <si>
    <t>Мемориал ЗТ СССР и РФ Петрова В.П.</t>
  </si>
  <si>
    <t>ДИСТАНЦИЯ: ДЛИНА КРУГА/КРУГОВ</t>
  </si>
  <si>
    <t>1 СР</t>
  </si>
  <si>
    <t>2 СР</t>
  </si>
  <si>
    <t>ПОГОДНЫЕ УСЛОВИЯ</t>
  </si>
  <si>
    <t>СТАТИСТИКА ГОНКИ</t>
  </si>
  <si>
    <t>ЗМС</t>
  </si>
  <si>
    <t>МСМК</t>
  </si>
  <si>
    <t>МС</t>
  </si>
  <si>
    <t>Н. финишировало</t>
  </si>
  <si>
    <t>Лимит времени</t>
  </si>
  <si>
    <t>3 СР</t>
  </si>
  <si>
    <t>Н. стартовало</t>
  </si>
  <si>
    <t>ТЕХНИЧЕСКИЙ ДЕЛЕГАТ</t>
  </si>
  <si>
    <t>СУДЬЯ НА ФИНИШЕ</t>
  </si>
  <si>
    <t>Влажность: 45 %</t>
  </si>
  <si>
    <t>Осадки: солнечно, без осадков</t>
  </si>
  <si>
    <t xml:space="preserve">Ветер: </t>
  </si>
  <si>
    <t>Номер</t>
  </si>
  <si>
    <t>КОД UCI</t>
  </si>
  <si>
    <t xml:space="preserve">Юноши 15-16 лет </t>
  </si>
  <si>
    <t>НФ</t>
  </si>
  <si>
    <t>шоссе - критериум 20-40 км</t>
  </si>
  <si>
    <t>Результат очки</t>
  </si>
  <si>
    <t>Доп. Информация</t>
  </si>
  <si>
    <t>Температура: +9+14</t>
  </si>
  <si>
    <t>НАЧАЛО ГОНКИ: 11ч 15м</t>
  </si>
  <si>
    <t>ОКОНЧАНИЕ ГОНКИ: 12ч 15м</t>
  </si>
  <si>
    <t>1,2 км/22</t>
  </si>
  <si>
    <t>№ ВРВС: 0080721811С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</si>
</sst>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&quot;;\-#,##0\ &quot;р&quot;"/>
    <numFmt numFmtId="175" formatCode="#,##0\ &quot;р&quot;;[Red]\-#,##0\ &quot;р&quot;"/>
    <numFmt numFmtId="176" formatCode="#,##0.00\ &quot;р&quot;;\-#,##0.00\ &quot;р&quot;"/>
    <numFmt numFmtId="177" formatCode="#,##0.00\ &quot;р&quot;;[Red]\-#,##0.00\ &quot;р&quot;"/>
    <numFmt numFmtId="178" formatCode="_-* #,##0\ &quot;р&quot;_-;\-* #,##0\ &quot;р&quot;_-;_-* &quot;-&quot;\ &quot;р&quot;_-;_-@_-"/>
    <numFmt numFmtId="179" formatCode="_-* #,##0\ _р_-;\-* #,##0\ _р_-;_-* &quot;-&quot;\ _р_-;_-@_-"/>
    <numFmt numFmtId="180" formatCode="_-* #,##0.00\ &quot;р&quot;_-;\-* #,##0.00\ &quot;р&quot;_-;_-* &quot;-&quot;??\ &quot;р&quot;_-;_-@_-"/>
    <numFmt numFmtId="181" formatCode="_-* #,##0.00\ _р_-;\-* #,##0.00\ _р_-;_-* &quot;-&quot;??\ _р_-;_-@_-"/>
    <numFmt numFmtId="182" formatCode="yyyy"/>
    <numFmt numFmtId="183" formatCode="0.000"/>
    <numFmt numFmtId="184" formatCode="mm:ss.000"/>
    <numFmt numFmtId="185" formatCode="m:ss.000"/>
    <numFmt numFmtId="186" formatCode="mm:ss.00"/>
    <numFmt numFmtId="187" formatCode="hh:mm:ss.0"/>
    <numFmt numFmtId="188" formatCode="[$-FC19]d\ mmmm\ yyyy\ &quot;г.&quot;"/>
    <numFmt numFmtId="189" formatCode="[$-F400]h:mm:ss\ AM/PM"/>
    <numFmt numFmtId="190" formatCode="[h]:mm:ss;@"/>
    <numFmt numFmtId="191" formatCode="mm:ss.0;@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h:mm;@"/>
    <numFmt numFmtId="197" formatCode="dd/mm/yy;@"/>
    <numFmt numFmtId="198" formatCode="0.0000"/>
    <numFmt numFmtId="199" formatCode="0.00000"/>
    <numFmt numFmtId="200" formatCode="0.000000"/>
    <numFmt numFmtId="201" formatCode="0.0000000"/>
    <numFmt numFmtId="202" formatCode="h:mm:ss.00"/>
    <numFmt numFmtId="203" formatCode="dd/mm/yyyy"/>
    <numFmt numFmtId="204" formatCode="hh:mm:ss"/>
    <numFmt numFmtId="205" formatCode="0.0"/>
  </numFmts>
  <fonts count="60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sz val="9"/>
      <name val="Times New Roman"/>
      <family val="1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2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19"/>
      <name val="Calibri"/>
      <family val="2"/>
    </font>
    <font>
      <b/>
      <sz val="13"/>
      <color indexed="19"/>
      <name val="Calibri"/>
      <family val="2"/>
    </font>
    <font>
      <b/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19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3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double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/>
      <right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double"/>
      <bottom style="thin"/>
    </border>
    <border>
      <left/>
      <right style="double"/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1" fontId="4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191" fontId="4" fillId="0" borderId="0" xfId="0" applyNumberFormat="1" applyFont="1" applyAlignment="1">
      <alignment vertical="center"/>
    </xf>
    <xf numFmtId="191" fontId="5" fillId="0" borderId="0" xfId="0" applyNumberFormat="1" applyFont="1" applyAlignment="1">
      <alignment vertical="center"/>
    </xf>
    <xf numFmtId="191" fontId="5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7" fillId="0" borderId="11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191" fontId="7" fillId="0" borderId="11" xfId="0" applyNumberFormat="1" applyFont="1" applyBorder="1" applyAlignment="1">
      <alignment horizontal="right" vertical="center"/>
    </xf>
    <xf numFmtId="191" fontId="7" fillId="0" borderId="11" xfId="0" applyNumberFormat="1" applyFont="1" applyBorder="1" applyAlignment="1">
      <alignment horizontal="center" vertical="center"/>
    </xf>
    <xf numFmtId="190" fontId="7" fillId="0" borderId="11" xfId="0" applyNumberFormat="1" applyFont="1" applyBorder="1" applyAlignment="1">
      <alignment horizontal="right"/>
    </xf>
    <xf numFmtId="0" fontId="12" fillId="0" borderId="0" xfId="0" applyFont="1" applyAlignment="1">
      <alignment/>
    </xf>
    <xf numFmtId="191" fontId="7" fillId="0" borderId="0" xfId="0" applyNumberFormat="1" applyFont="1" applyBorder="1" applyAlignment="1">
      <alignment horizontal="right" vertical="center"/>
    </xf>
    <xf numFmtId="191" fontId="7" fillId="0" borderId="0" xfId="0" applyNumberFormat="1" applyFont="1" applyBorder="1" applyAlignment="1">
      <alignment horizontal="center" vertical="center"/>
    </xf>
    <xf numFmtId="190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91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Fill="1" applyBorder="1" applyAlignment="1">
      <alignment horizontal="right" vertical="center"/>
    </xf>
    <xf numFmtId="190" fontId="7" fillId="0" borderId="16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191" fontId="7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49" fontId="7" fillId="0" borderId="11" xfId="0" applyNumberFormat="1" applyFont="1" applyBorder="1" applyAlignment="1">
      <alignment vertical="center"/>
    </xf>
    <xf numFmtId="202" fontId="9" fillId="0" borderId="19" xfId="0" applyNumberFormat="1" applyFont="1" applyBorder="1" applyAlignment="1">
      <alignment horizontal="left" vertical="center"/>
    </xf>
    <xf numFmtId="2" fontId="31" fillId="0" borderId="1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/>
    </xf>
    <xf numFmtId="0" fontId="8" fillId="0" borderId="26" xfId="52" applyFont="1" applyBorder="1" applyAlignment="1">
      <alignment horizontal="center" vertical="center"/>
      <protection/>
    </xf>
    <xf numFmtId="49" fontId="8" fillId="0" borderId="27" xfId="52" applyNumberFormat="1" applyFont="1" applyBorder="1" applyAlignment="1">
      <alignment horizontal="right" vertical="center"/>
      <protection/>
    </xf>
    <xf numFmtId="0" fontId="8" fillId="0" borderId="0" xfId="52" applyFont="1" applyBorder="1" applyAlignment="1">
      <alignment horizontal="center" vertical="center"/>
      <protection/>
    </xf>
    <xf numFmtId="49" fontId="8" fillId="0" borderId="28" xfId="52" applyNumberFormat="1" applyFont="1" applyBorder="1" applyAlignment="1">
      <alignment vertical="center"/>
      <protection/>
    </xf>
    <xf numFmtId="0" fontId="8" fillId="0" borderId="29" xfId="52" applyFont="1" applyBorder="1" applyAlignment="1">
      <alignment horizontal="center" vertical="center"/>
      <protection/>
    </xf>
    <xf numFmtId="0" fontId="8" fillId="0" borderId="0" xfId="0" applyFont="1" applyBorder="1" applyAlignment="1">
      <alignment vertical="center"/>
    </xf>
    <xf numFmtId="0" fontId="8" fillId="0" borderId="30" xfId="0" applyFont="1" applyBorder="1" applyAlignment="1">
      <alignment horizontal="left" vertical="center"/>
    </xf>
    <xf numFmtId="0" fontId="4" fillId="0" borderId="0" xfId="0" applyFont="1" applyAlignment="1">
      <alignment/>
    </xf>
    <xf numFmtId="9" fontId="8" fillId="0" borderId="27" xfId="52" applyNumberFormat="1" applyFont="1" applyBorder="1" applyAlignment="1">
      <alignment horizontal="right" vertical="center"/>
      <protection/>
    </xf>
    <xf numFmtId="49" fontId="8" fillId="0" borderId="31" xfId="52" applyNumberFormat="1" applyFont="1" applyBorder="1" applyAlignment="1">
      <alignment vertical="center"/>
      <protection/>
    </xf>
    <xf numFmtId="0" fontId="8" fillId="0" borderId="27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center"/>
    </xf>
    <xf numFmtId="0" fontId="8" fillId="0" borderId="27" xfId="52" applyFont="1" applyBorder="1" applyAlignment="1">
      <alignment horizontal="right" vertical="center"/>
      <protection/>
    </xf>
    <xf numFmtId="0" fontId="8" fillId="0" borderId="25" xfId="52" applyFont="1" applyBorder="1" applyAlignment="1">
      <alignment horizontal="left" vertical="center"/>
      <protection/>
    </xf>
    <xf numFmtId="0" fontId="8" fillId="0" borderId="0" xfId="52" applyFont="1" applyBorder="1" applyAlignment="1">
      <alignment vertical="center"/>
      <protection/>
    </xf>
    <xf numFmtId="0" fontId="8" fillId="0" borderId="25" xfId="52" applyFont="1" applyBorder="1" applyAlignment="1">
      <alignment vertical="center"/>
      <protection/>
    </xf>
    <xf numFmtId="0" fontId="8" fillId="0" borderId="26" xfId="52" applyFont="1" applyBorder="1" applyAlignment="1">
      <alignment vertical="center"/>
      <protection/>
    </xf>
    <xf numFmtId="0" fontId="8" fillId="0" borderId="27" xfId="52" applyFont="1" applyBorder="1" applyAlignment="1">
      <alignment vertical="center"/>
      <protection/>
    </xf>
    <xf numFmtId="0" fontId="8" fillId="0" borderId="25" xfId="52" applyFont="1" applyBorder="1" applyAlignment="1">
      <alignment horizontal="center" vertical="center"/>
      <protection/>
    </xf>
    <xf numFmtId="0" fontId="8" fillId="0" borderId="27" xfId="52" applyFont="1" applyBorder="1" applyAlignment="1">
      <alignment horizontal="center" vertical="center"/>
      <protection/>
    </xf>
    <xf numFmtId="0" fontId="8" fillId="0" borderId="33" xfId="52" applyFont="1" applyBorder="1" applyAlignment="1">
      <alignment horizontal="center" vertical="center"/>
      <protection/>
    </xf>
    <xf numFmtId="0" fontId="8" fillId="0" borderId="33" xfId="0" applyFont="1" applyBorder="1" applyAlignment="1">
      <alignment vertical="center"/>
    </xf>
    <xf numFmtId="49" fontId="8" fillId="0" borderId="32" xfId="52" applyNumberFormat="1" applyFont="1" applyBorder="1" applyAlignment="1">
      <alignment vertical="center"/>
      <protection/>
    </xf>
    <xf numFmtId="0" fontId="8" fillId="0" borderId="17" xfId="52" applyFont="1" applyBorder="1" applyAlignment="1">
      <alignment horizontal="center" vertical="center"/>
      <protection/>
    </xf>
    <xf numFmtId="46" fontId="11" fillId="0" borderId="0" xfId="52" applyNumberFormat="1" applyFont="1" applyBorder="1" applyAlignment="1">
      <alignment vertical="center"/>
      <protection/>
    </xf>
    <xf numFmtId="21" fontId="8" fillId="0" borderId="0" xfId="52" applyNumberFormat="1" applyFont="1" applyBorder="1" applyAlignment="1">
      <alignment vertical="center"/>
      <protection/>
    </xf>
    <xf numFmtId="0" fontId="8" fillId="0" borderId="16" xfId="0" applyFont="1" applyBorder="1" applyAlignment="1">
      <alignment vertical="center"/>
    </xf>
    <xf numFmtId="46" fontId="11" fillId="0" borderId="0" xfId="52" applyNumberFormat="1" applyFont="1" applyBorder="1" applyAlignment="1">
      <alignment horizontal="center" vertical="center"/>
      <protection/>
    </xf>
    <xf numFmtId="21" fontId="8" fillId="0" borderId="0" xfId="52" applyNumberFormat="1" applyFont="1" applyBorder="1" applyAlignment="1">
      <alignment horizontal="center" vertical="center"/>
      <protection/>
    </xf>
    <xf numFmtId="0" fontId="8" fillId="33" borderId="0" xfId="52" applyFont="1" applyFill="1" applyBorder="1" applyAlignment="1">
      <alignment horizontal="center" vertical="center"/>
      <protection/>
    </xf>
    <xf numFmtId="191" fontId="7" fillId="0" borderId="31" xfId="0" applyNumberFormat="1" applyFont="1" applyBorder="1" applyAlignment="1">
      <alignment horizontal="left" vertical="center"/>
    </xf>
    <xf numFmtId="191" fontId="7" fillId="0" borderId="2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vertical="center"/>
    </xf>
    <xf numFmtId="49" fontId="7" fillId="0" borderId="32" xfId="0" applyNumberFormat="1" applyFont="1" applyBorder="1" applyAlignment="1">
      <alignment vertical="center"/>
    </xf>
    <xf numFmtId="49" fontId="7" fillId="0" borderId="32" xfId="0" applyNumberFormat="1" applyFont="1" applyBorder="1" applyAlignment="1">
      <alignment horizontal="right" vertical="center"/>
    </xf>
    <xf numFmtId="0" fontId="7" fillId="0" borderId="34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right" vertical="center"/>
    </xf>
    <xf numFmtId="0" fontId="7" fillId="0" borderId="25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horizontal="right" vertical="center"/>
    </xf>
    <xf numFmtId="0" fontId="7" fillId="0" borderId="36" xfId="0" applyNumberFormat="1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0" fontId="7" fillId="0" borderId="34" xfId="0" applyFont="1" applyBorder="1" applyAlignment="1">
      <alignment vertical="center"/>
    </xf>
    <xf numFmtId="0" fontId="7" fillId="0" borderId="37" xfId="0" applyFont="1" applyBorder="1" applyAlignment="1">
      <alignment horizontal="right" vertical="center"/>
    </xf>
    <xf numFmtId="0" fontId="7" fillId="0" borderId="17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right" vertical="center"/>
    </xf>
    <xf numFmtId="191" fontId="7" fillId="0" borderId="26" xfId="0" applyNumberFormat="1" applyFont="1" applyBorder="1" applyAlignment="1">
      <alignment horizontal="right" vertical="center"/>
    </xf>
    <xf numFmtId="0" fontId="7" fillId="0" borderId="26" xfId="0" applyNumberFormat="1" applyFont="1" applyBorder="1" applyAlignment="1">
      <alignment vertical="center"/>
    </xf>
    <xf numFmtId="190" fontId="7" fillId="0" borderId="26" xfId="0" applyNumberFormat="1" applyFont="1" applyBorder="1" applyAlignment="1">
      <alignment vertical="center"/>
    </xf>
    <xf numFmtId="190" fontId="7" fillId="0" borderId="32" xfId="0" applyNumberFormat="1" applyFont="1" applyBorder="1" applyAlignment="1">
      <alignment horizontal="right" vertical="center"/>
    </xf>
    <xf numFmtId="203" fontId="5" fillId="0" borderId="10" xfId="0" applyNumberFormat="1" applyFont="1" applyFill="1" applyBorder="1" applyAlignment="1">
      <alignment horizontal="center" vertical="center"/>
    </xf>
    <xf numFmtId="2" fontId="31" fillId="0" borderId="23" xfId="0" applyNumberFormat="1" applyFont="1" applyBorder="1" applyAlignment="1">
      <alignment horizontal="center" vertical="center"/>
    </xf>
    <xf numFmtId="0" fontId="32" fillId="34" borderId="38" xfId="52" applyFont="1" applyFill="1" applyBorder="1" applyAlignment="1">
      <alignment vertical="center"/>
      <protection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191" fontId="7" fillId="0" borderId="26" xfId="0" applyNumberFormat="1" applyFont="1" applyBorder="1" applyAlignment="1">
      <alignment horizontal="left" vertical="center"/>
    </xf>
    <xf numFmtId="202" fontId="9" fillId="0" borderId="34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center"/>
    </xf>
    <xf numFmtId="1" fontId="35" fillId="34" borderId="10" xfId="58" applyNumberFormat="1" applyFont="1" applyFill="1" applyBorder="1" applyAlignment="1">
      <alignment horizontal="center" vertical="center" wrapText="1"/>
      <protection/>
    </xf>
    <xf numFmtId="1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/>
    </xf>
    <xf numFmtId="1" fontId="5" fillId="0" borderId="23" xfId="0" applyNumberFormat="1" applyFont="1" applyBorder="1" applyAlignment="1">
      <alignment horizontal="center" vertical="center"/>
    </xf>
    <xf numFmtId="205" fontId="7" fillId="0" borderId="3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vertical="center"/>
    </xf>
    <xf numFmtId="0" fontId="59" fillId="0" borderId="41" xfId="0" applyFont="1" applyBorder="1" applyAlignment="1">
      <alignment horizontal="center" vertical="center"/>
    </xf>
    <xf numFmtId="0" fontId="59" fillId="0" borderId="4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9" fillId="0" borderId="43" xfId="0" applyFont="1" applyBorder="1" applyAlignment="1">
      <alignment horizontal="center" vertical="center"/>
    </xf>
    <xf numFmtId="0" fontId="59" fillId="0" borderId="33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35" fillId="35" borderId="25" xfId="0" applyFont="1" applyFill="1" applyBorder="1" applyAlignment="1">
      <alignment horizontal="center" vertical="center"/>
    </xf>
    <xf numFmtId="0" fontId="35" fillId="35" borderId="26" xfId="0" applyFont="1" applyFill="1" applyBorder="1" applyAlignment="1">
      <alignment horizontal="center" vertical="center"/>
    </xf>
    <xf numFmtId="187" fontId="35" fillId="35" borderId="31" xfId="0" applyNumberFormat="1" applyFont="1" applyFill="1" applyBorder="1" applyAlignment="1">
      <alignment horizontal="center" vertical="center"/>
    </xf>
    <xf numFmtId="187" fontId="35" fillId="35" borderId="26" xfId="0" applyNumberFormat="1" applyFont="1" applyFill="1" applyBorder="1" applyAlignment="1">
      <alignment horizontal="center" vertical="center"/>
    </xf>
    <xf numFmtId="187" fontId="35" fillId="35" borderId="32" xfId="0" applyNumberFormat="1" applyFont="1" applyFill="1" applyBorder="1" applyAlignment="1">
      <alignment horizontal="center" vertical="center"/>
    </xf>
    <xf numFmtId="191" fontId="35" fillId="34" borderId="44" xfId="58" applyNumberFormat="1" applyFont="1" applyFill="1" applyBorder="1" applyAlignment="1">
      <alignment horizontal="center" vertical="center" wrapText="1"/>
      <protection/>
    </xf>
    <xf numFmtId="191" fontId="35" fillId="34" borderId="10" xfId="58" applyNumberFormat="1" applyFont="1" applyFill="1" applyBorder="1" applyAlignment="1">
      <alignment horizontal="center" vertical="center" wrapText="1"/>
      <protection/>
    </xf>
    <xf numFmtId="0" fontId="35" fillId="34" borderId="44" xfId="58" applyNumberFormat="1" applyFont="1" applyFill="1" applyBorder="1" applyAlignment="1">
      <alignment horizontal="center" vertical="center" wrapText="1"/>
      <protection/>
    </xf>
    <xf numFmtId="0" fontId="35" fillId="34" borderId="10" xfId="58" applyNumberFormat="1" applyFont="1" applyFill="1" applyBorder="1" applyAlignment="1">
      <alignment horizontal="center" vertical="center" wrapText="1"/>
      <protection/>
    </xf>
    <xf numFmtId="49" fontId="35" fillId="34" borderId="44" xfId="0" applyNumberFormat="1" applyFont="1" applyFill="1" applyBorder="1" applyAlignment="1">
      <alignment horizontal="center" vertical="center" wrapText="1"/>
    </xf>
    <xf numFmtId="49" fontId="35" fillId="34" borderId="10" xfId="0" applyNumberFormat="1" applyFont="1" applyFill="1" applyBorder="1" applyAlignment="1">
      <alignment horizontal="center" vertical="center" wrapText="1"/>
    </xf>
    <xf numFmtId="0" fontId="35" fillId="34" borderId="45" xfId="0" applyFont="1" applyFill="1" applyBorder="1" applyAlignment="1">
      <alignment horizontal="center" vertical="center" wrapText="1"/>
    </xf>
    <xf numFmtId="0" fontId="35" fillId="34" borderId="20" xfId="0" applyFont="1" applyFill="1" applyBorder="1" applyAlignment="1">
      <alignment horizontal="center" vertical="center"/>
    </xf>
    <xf numFmtId="1" fontId="35" fillId="34" borderId="44" xfId="58" applyNumberFormat="1" applyFont="1" applyFill="1" applyBorder="1" applyAlignment="1">
      <alignment horizontal="center" vertical="center" wrapText="1"/>
      <protection/>
    </xf>
    <xf numFmtId="1" fontId="35" fillId="34" borderId="10" xfId="58" applyNumberFormat="1" applyFont="1" applyFill="1" applyBorder="1" applyAlignment="1">
      <alignment horizontal="center" vertical="center" wrapText="1"/>
      <protection/>
    </xf>
    <xf numFmtId="0" fontId="35" fillId="34" borderId="44" xfId="58" applyFont="1" applyFill="1" applyBorder="1" applyAlignment="1">
      <alignment horizontal="center" vertical="center" wrapText="1"/>
      <protection/>
    </xf>
    <xf numFmtId="0" fontId="35" fillId="34" borderId="10" xfId="58" applyFont="1" applyFill="1" applyBorder="1" applyAlignment="1">
      <alignment horizontal="center" vertical="center" wrapText="1"/>
      <protection/>
    </xf>
    <xf numFmtId="0" fontId="35" fillId="34" borderId="46" xfId="0" applyFont="1" applyFill="1" applyBorder="1" applyAlignment="1">
      <alignment horizontal="center" vertical="center" wrapText="1"/>
    </xf>
    <xf numFmtId="0" fontId="35" fillId="34" borderId="21" xfId="0" applyFont="1" applyFill="1" applyBorder="1" applyAlignment="1">
      <alignment horizontal="center" vertical="center" wrapText="1"/>
    </xf>
    <xf numFmtId="0" fontId="32" fillId="34" borderId="47" xfId="52" applyFont="1" applyFill="1" applyBorder="1" applyAlignment="1">
      <alignment horizontal="center" vertical="center"/>
      <protection/>
    </xf>
    <xf numFmtId="0" fontId="32" fillId="34" borderId="38" xfId="52" applyFont="1" applyFill="1" applyBorder="1" applyAlignment="1">
      <alignment horizontal="center" vertical="center"/>
      <protection/>
    </xf>
    <xf numFmtId="0" fontId="32" fillId="34" borderId="48" xfId="52" applyFont="1" applyFill="1" applyBorder="1" applyAlignment="1">
      <alignment horizontal="center" vertical="center"/>
      <protection/>
    </xf>
    <xf numFmtId="0" fontId="36" fillId="34" borderId="25" xfId="52" applyFont="1" applyFill="1" applyBorder="1" applyAlignment="1">
      <alignment horizontal="center" vertical="center"/>
      <protection/>
    </xf>
    <xf numFmtId="0" fontId="36" fillId="34" borderId="26" xfId="52" applyFont="1" applyFill="1" applyBorder="1" applyAlignment="1">
      <alignment horizontal="center" vertical="center"/>
      <protection/>
    </xf>
    <xf numFmtId="0" fontId="36" fillId="34" borderId="32" xfId="52" applyFont="1" applyFill="1" applyBorder="1" applyAlignment="1">
      <alignment horizontal="center" vertical="center"/>
      <protection/>
    </xf>
    <xf numFmtId="0" fontId="8" fillId="0" borderId="17" xfId="52" applyFont="1" applyBorder="1" applyAlignment="1">
      <alignment horizontal="center" vertical="center"/>
      <protection/>
    </xf>
    <xf numFmtId="0" fontId="8" fillId="0" borderId="0" xfId="52" applyFont="1" applyBorder="1" applyAlignment="1">
      <alignment horizontal="center" vertical="center"/>
      <protection/>
    </xf>
    <xf numFmtId="0" fontId="8" fillId="33" borderId="36" xfId="52" applyFont="1" applyFill="1" applyBorder="1" applyAlignment="1">
      <alignment horizontal="center" vertical="center"/>
      <protection/>
    </xf>
    <xf numFmtId="0" fontId="8" fillId="33" borderId="34" xfId="52" applyFont="1" applyFill="1" applyBorder="1" applyAlignment="1">
      <alignment horizontal="center" vertical="center"/>
      <protection/>
    </xf>
    <xf numFmtId="0" fontId="8" fillId="33" borderId="35" xfId="52" applyFont="1" applyFill="1" applyBorder="1" applyAlignment="1">
      <alignment horizontal="center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12" xfId="51"/>
    <cellStyle name="Обычный 2" xfId="52"/>
    <cellStyle name="Обычный 2 2" xfId="53"/>
    <cellStyle name="Обычный 2 3" xfId="54"/>
    <cellStyle name="Обычный 3" xfId="55"/>
    <cellStyle name="Обычный 4" xfId="56"/>
    <cellStyle name="Обычный_ID4938_RS_1" xfId="57"/>
    <cellStyle name="Обычный_Стартовый прото" xfId="58"/>
    <cellStyle name="Followed Hyperlink" xfId="59"/>
    <cellStyle name="Плохой" xfId="60"/>
    <cellStyle name="Пояснение" xfId="61"/>
    <cellStyle name="Примечание" xfId="62"/>
    <cellStyle name="Связанная ячейка" xfId="63"/>
    <cellStyle name="Текст предупреждения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D8D8D8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16365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123825</xdr:colOff>
      <xdr:row>0</xdr:row>
      <xdr:rowOff>0</xdr:rowOff>
    </xdr:from>
    <xdr:to>
      <xdr:col>23</xdr:col>
      <xdr:colOff>657225</xdr:colOff>
      <xdr:row>2</xdr:row>
      <xdr:rowOff>152400</xdr:rowOff>
    </xdr:to>
    <xdr:pic>
      <xdr:nvPicPr>
        <xdr:cNvPr id="1" name="Рисунок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0"/>
          <a:ext cx="533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123825</xdr:colOff>
      <xdr:row>0</xdr:row>
      <xdr:rowOff>38100</xdr:rowOff>
    </xdr:from>
    <xdr:to>
      <xdr:col>22</xdr:col>
      <xdr:colOff>704850</xdr:colOff>
      <xdr:row>2</xdr:row>
      <xdr:rowOff>161925</xdr:rowOff>
    </xdr:to>
    <xdr:pic>
      <xdr:nvPicPr>
        <xdr:cNvPr id="2" name="Рисунок 2" descr="C:\Users\User\Downloads\Логотип ФВССО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34800" y="38100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0</xdr:row>
      <xdr:rowOff>66675</xdr:rowOff>
    </xdr:from>
    <xdr:to>
      <xdr:col>3</xdr:col>
      <xdr:colOff>200025</xdr:colOff>
      <xdr:row>3</xdr:row>
      <xdr:rowOff>57150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66675"/>
          <a:ext cx="904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38100</xdr:rowOff>
    </xdr:from>
    <xdr:to>
      <xdr:col>1</xdr:col>
      <xdr:colOff>409575</xdr:colOff>
      <xdr:row>3</xdr:row>
      <xdr:rowOff>9525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38100"/>
          <a:ext cx="809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7"/>
  <sheetViews>
    <sheetView tabSelected="1" view="pageBreakPreview" zoomScale="80" zoomScaleNormal="103" zoomScaleSheetLayoutView="80" workbookViewId="0" topLeftCell="A4">
      <selection activeCell="A8" sqref="A8:X8"/>
    </sheetView>
  </sheetViews>
  <sheetFormatPr defaultColWidth="9.140625" defaultRowHeight="12.75"/>
  <cols>
    <col min="1" max="1" width="6.8515625" style="1" customWidth="1"/>
    <col min="2" max="2" width="7.28125" style="5" customWidth="1"/>
    <col min="3" max="3" width="12.7109375" style="2" customWidth="1"/>
    <col min="4" max="4" width="22.140625" style="6" customWidth="1"/>
    <col min="5" max="5" width="10.7109375" style="1" customWidth="1"/>
    <col min="6" max="6" width="8.421875" style="1" customWidth="1"/>
    <col min="7" max="7" width="22.28125" style="1" customWidth="1"/>
    <col min="8" max="19" width="4.421875" style="21" customWidth="1"/>
    <col min="20" max="20" width="8.421875" style="21" customWidth="1"/>
    <col min="21" max="21" width="12.8515625" style="22" customWidth="1"/>
    <col min="22" max="22" width="9.28125" style="3" customWidth="1"/>
    <col min="23" max="23" width="12.00390625" style="7" customWidth="1"/>
    <col min="24" max="24" width="12.28125" style="1" customWidth="1"/>
  </cols>
  <sheetData>
    <row r="1" spans="1:24" ht="16.5" customHeight="1">
      <c r="A1" s="140" t="s">
        <v>36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</row>
    <row r="2" spans="1:24" ht="16.5" customHeight="1">
      <c r="A2" s="141" t="s">
        <v>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</row>
    <row r="3" spans="1:24" ht="16.5" customHeight="1">
      <c r="A3" s="140" t="s">
        <v>37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</row>
    <row r="4" spans="1:24" ht="16.5" customHeight="1">
      <c r="A4" s="141" t="s">
        <v>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</row>
    <row r="5" spans="1:24" ht="8.2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17.25" customHeight="1">
      <c r="A6" s="142" t="s">
        <v>179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</row>
    <row r="7" spans="1:24" ht="14.25" customHeight="1">
      <c r="A7" s="143" t="s">
        <v>169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</row>
    <row r="8" spans="1:24" ht="16.5" customHeight="1" thickBot="1">
      <c r="A8" s="144" t="s">
        <v>180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</row>
    <row r="9" spans="1:24" ht="17.25" customHeight="1" thickTop="1">
      <c r="A9" s="145" t="s">
        <v>41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7"/>
    </row>
    <row r="10" spans="1:24" ht="12" customHeight="1">
      <c r="A10" s="148" t="s">
        <v>202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50"/>
    </row>
    <row r="11" spans="1:24" ht="12" customHeight="1">
      <c r="A11" s="151" t="s">
        <v>200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3"/>
    </row>
    <row r="12" spans="1:24" s="37" customFormat="1" ht="12" customHeight="1">
      <c r="A12" s="48" t="s">
        <v>170</v>
      </c>
      <c r="B12" s="29"/>
      <c r="C12" s="30"/>
      <c r="D12" s="31"/>
      <c r="E12" s="32"/>
      <c r="F12" s="32"/>
      <c r="G12" s="33"/>
      <c r="H12" s="34" t="s">
        <v>206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5"/>
      <c r="V12" s="36"/>
      <c r="W12" s="55"/>
      <c r="X12" s="49" t="s">
        <v>209</v>
      </c>
    </row>
    <row r="13" spans="1:24" s="37" customFormat="1" ht="12" customHeight="1">
      <c r="A13" s="117" t="s">
        <v>144</v>
      </c>
      <c r="B13" s="11"/>
      <c r="C13" s="13"/>
      <c r="D13" s="8"/>
      <c r="E13" s="9"/>
      <c r="F13" s="9"/>
      <c r="G13" s="41"/>
      <c r="H13" s="38" t="s">
        <v>207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9"/>
      <c r="V13" s="10"/>
      <c r="W13" s="40"/>
      <c r="X13" s="50" t="s">
        <v>171</v>
      </c>
    </row>
    <row r="14" spans="1:24" s="37" customFormat="1" ht="6.75" customHeight="1">
      <c r="A14" s="118"/>
      <c r="B14" s="100"/>
      <c r="C14" s="108"/>
      <c r="D14" s="109"/>
      <c r="E14" s="110"/>
      <c r="F14" s="110"/>
      <c r="G14" s="119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99"/>
      <c r="V14" s="121"/>
      <c r="W14" s="122"/>
      <c r="X14" s="123"/>
    </row>
    <row r="15" spans="1:24" s="129" customFormat="1" ht="12" customHeight="1">
      <c r="A15" s="154" t="s">
        <v>0</v>
      </c>
      <c r="B15" s="155"/>
      <c r="C15" s="155"/>
      <c r="D15" s="155"/>
      <c r="E15" s="155"/>
      <c r="F15" s="155"/>
      <c r="G15" s="155"/>
      <c r="H15" s="156" t="s">
        <v>1</v>
      </c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8"/>
    </row>
    <row r="16" spans="1:24" s="37" customFormat="1" ht="12" customHeight="1">
      <c r="A16" s="51" t="s">
        <v>2</v>
      </c>
      <c r="B16" s="107"/>
      <c r="C16" s="108"/>
      <c r="D16" s="109"/>
      <c r="E16" s="110"/>
      <c r="F16" s="110"/>
      <c r="G16" s="111"/>
      <c r="H16" s="98" t="s">
        <v>176</v>
      </c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99"/>
      <c r="V16" s="100"/>
      <c r="W16" s="101"/>
      <c r="X16" s="102"/>
    </row>
    <row r="17" spans="1:24" s="37" customFormat="1" ht="12" customHeight="1">
      <c r="A17" s="51" t="s">
        <v>3</v>
      </c>
      <c r="B17" s="107"/>
      <c r="C17" s="108"/>
      <c r="D17" s="109"/>
      <c r="E17" s="110"/>
      <c r="F17" s="110"/>
      <c r="G17" s="111" t="s">
        <v>172</v>
      </c>
      <c r="H17" s="98" t="s">
        <v>177</v>
      </c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99"/>
      <c r="V17" s="100"/>
      <c r="W17" s="101"/>
      <c r="X17" s="103"/>
    </row>
    <row r="18" spans="1:24" s="37" customFormat="1" ht="12" customHeight="1">
      <c r="A18" s="51" t="s">
        <v>4</v>
      </c>
      <c r="B18" s="107"/>
      <c r="C18" s="108"/>
      <c r="D18" s="109"/>
      <c r="E18" s="110"/>
      <c r="F18" s="110"/>
      <c r="G18" s="111" t="s">
        <v>173</v>
      </c>
      <c r="H18" s="98" t="s">
        <v>178</v>
      </c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99"/>
      <c r="V18" s="100"/>
      <c r="W18" s="101"/>
      <c r="X18" s="103"/>
    </row>
    <row r="19" spans="1:24" s="37" customFormat="1" ht="12" customHeight="1" thickBot="1">
      <c r="A19" s="52" t="s">
        <v>5</v>
      </c>
      <c r="B19" s="112"/>
      <c r="C19" s="113"/>
      <c r="D19" s="114"/>
      <c r="E19" s="115"/>
      <c r="F19" s="115"/>
      <c r="G19" s="116" t="s">
        <v>174</v>
      </c>
      <c r="H19" s="56" t="s">
        <v>181</v>
      </c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9">
        <v>28.8</v>
      </c>
      <c r="V19" s="104"/>
      <c r="W19" s="105"/>
      <c r="X19" s="106" t="s">
        <v>208</v>
      </c>
    </row>
    <row r="20" spans="1:24" s="54" customFormat="1" ht="8.25" customHeight="1" thickBot="1" thickTop="1">
      <c r="A20" s="9"/>
      <c r="B20" s="11"/>
      <c r="C20" s="13"/>
      <c r="D20" s="8"/>
      <c r="E20" s="9"/>
      <c r="F20" s="9"/>
      <c r="G20" s="41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39"/>
      <c r="V20" s="11"/>
      <c r="W20" s="12"/>
      <c r="X20" s="47"/>
    </row>
    <row r="21" spans="1:24" s="127" customFormat="1" ht="15" customHeight="1" thickTop="1">
      <c r="A21" s="165" t="s">
        <v>141</v>
      </c>
      <c r="B21" s="161" t="s">
        <v>198</v>
      </c>
      <c r="C21" s="167" t="s">
        <v>199</v>
      </c>
      <c r="D21" s="169" t="s">
        <v>62</v>
      </c>
      <c r="E21" s="169" t="s">
        <v>63</v>
      </c>
      <c r="F21" s="169" t="s">
        <v>64</v>
      </c>
      <c r="G21" s="169" t="s">
        <v>140</v>
      </c>
      <c r="H21" s="159" t="s">
        <v>145</v>
      </c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 t="s">
        <v>42</v>
      </c>
      <c r="U21" s="159" t="s">
        <v>203</v>
      </c>
      <c r="V21" s="161" t="s">
        <v>204</v>
      </c>
      <c r="W21" s="163" t="s">
        <v>142</v>
      </c>
      <c r="X21" s="171" t="s">
        <v>143</v>
      </c>
    </row>
    <row r="22" spans="1:24" s="127" customFormat="1" ht="12" customHeight="1">
      <c r="A22" s="166"/>
      <c r="B22" s="162"/>
      <c r="C22" s="168"/>
      <c r="D22" s="170"/>
      <c r="E22" s="170"/>
      <c r="F22" s="170"/>
      <c r="G22" s="170"/>
      <c r="H22" s="134">
        <v>1</v>
      </c>
      <c r="I22" s="134">
        <v>2</v>
      </c>
      <c r="J22" s="134">
        <v>3</v>
      </c>
      <c r="K22" s="134">
        <v>4</v>
      </c>
      <c r="L22" s="134">
        <v>5</v>
      </c>
      <c r="M22" s="134">
        <v>6</v>
      </c>
      <c r="N22" s="134">
        <v>7</v>
      </c>
      <c r="O22" s="134">
        <v>8</v>
      </c>
      <c r="P22" s="134">
        <v>9</v>
      </c>
      <c r="Q22" s="134">
        <v>10</v>
      </c>
      <c r="R22" s="134">
        <v>11</v>
      </c>
      <c r="S22" s="134">
        <v>12</v>
      </c>
      <c r="T22" s="160"/>
      <c r="U22" s="160"/>
      <c r="V22" s="162"/>
      <c r="W22" s="164"/>
      <c r="X22" s="172"/>
    </row>
    <row r="23" spans="1:24" s="20" customFormat="1" ht="14.25" customHeight="1">
      <c r="A23" s="58">
        <v>1</v>
      </c>
      <c r="B23" s="24">
        <v>84</v>
      </c>
      <c r="C23" s="4">
        <v>10113386213</v>
      </c>
      <c r="D23" s="28" t="s">
        <v>98</v>
      </c>
      <c r="E23" s="15" t="s">
        <v>99</v>
      </c>
      <c r="F23" s="15" t="s">
        <v>10</v>
      </c>
      <c r="G23" s="15" t="s">
        <v>175</v>
      </c>
      <c r="H23" s="135"/>
      <c r="I23" s="135"/>
      <c r="J23" s="135"/>
      <c r="K23" s="135"/>
      <c r="L23" s="135">
        <v>5</v>
      </c>
      <c r="M23" s="135">
        <v>5</v>
      </c>
      <c r="N23" s="135">
        <v>5</v>
      </c>
      <c r="O23" s="135">
        <v>5</v>
      </c>
      <c r="P23" s="135">
        <v>5</v>
      </c>
      <c r="Q23" s="135">
        <v>5</v>
      </c>
      <c r="R23" s="135">
        <v>5</v>
      </c>
      <c r="S23" s="135">
        <v>5</v>
      </c>
      <c r="T23" s="14">
        <v>1</v>
      </c>
      <c r="U23" s="136">
        <f aca="true" t="shared" si="0" ref="U23:U33">SUM(H23:S23)</f>
        <v>40</v>
      </c>
      <c r="V23" s="57"/>
      <c r="W23" s="26" t="s">
        <v>10</v>
      </c>
      <c r="X23" s="59"/>
    </row>
    <row r="24" spans="1:24" s="20" customFormat="1" ht="14.25" customHeight="1">
      <c r="A24" s="58">
        <v>2</v>
      </c>
      <c r="B24" s="24">
        <v>83</v>
      </c>
      <c r="C24" s="4">
        <v>10114021561</v>
      </c>
      <c r="D24" s="28" t="s">
        <v>96</v>
      </c>
      <c r="E24" s="15" t="s">
        <v>97</v>
      </c>
      <c r="F24" s="15" t="s">
        <v>10</v>
      </c>
      <c r="G24" s="15" t="s">
        <v>175</v>
      </c>
      <c r="H24" s="135"/>
      <c r="I24" s="135"/>
      <c r="J24" s="135"/>
      <c r="K24" s="135">
        <v>5</v>
      </c>
      <c r="L24" s="135">
        <v>1</v>
      </c>
      <c r="M24" s="135">
        <v>3</v>
      </c>
      <c r="N24" s="135">
        <v>3</v>
      </c>
      <c r="O24" s="135">
        <v>3</v>
      </c>
      <c r="P24" s="135">
        <v>3</v>
      </c>
      <c r="Q24" s="135">
        <v>3</v>
      </c>
      <c r="R24" s="135">
        <v>3</v>
      </c>
      <c r="S24" s="135"/>
      <c r="T24" s="14">
        <v>36</v>
      </c>
      <c r="U24" s="136">
        <f t="shared" si="0"/>
        <v>24</v>
      </c>
      <c r="V24" s="57"/>
      <c r="W24" s="26" t="s">
        <v>10</v>
      </c>
      <c r="X24" s="59"/>
    </row>
    <row r="25" spans="1:24" s="20" customFormat="1" ht="14.25" customHeight="1">
      <c r="A25" s="58">
        <v>3</v>
      </c>
      <c r="B25" s="24">
        <v>57</v>
      </c>
      <c r="C25" s="4">
        <v>10108865205</v>
      </c>
      <c r="D25" s="28" t="s">
        <v>159</v>
      </c>
      <c r="E25" s="15" t="s">
        <v>165</v>
      </c>
      <c r="F25" s="15" t="s">
        <v>10</v>
      </c>
      <c r="G25" s="15" t="s">
        <v>161</v>
      </c>
      <c r="H25" s="135">
        <v>2</v>
      </c>
      <c r="I25" s="135">
        <v>1</v>
      </c>
      <c r="J25" s="135">
        <v>3</v>
      </c>
      <c r="K25" s="135"/>
      <c r="L25" s="135"/>
      <c r="M25" s="135">
        <v>1</v>
      </c>
      <c r="N25" s="135">
        <v>1</v>
      </c>
      <c r="O25" s="135">
        <v>2</v>
      </c>
      <c r="P25" s="135">
        <v>1</v>
      </c>
      <c r="Q25" s="135">
        <v>2</v>
      </c>
      <c r="R25" s="135"/>
      <c r="S25" s="135">
        <v>3</v>
      </c>
      <c r="T25" s="14">
        <v>2</v>
      </c>
      <c r="U25" s="136">
        <f t="shared" si="0"/>
        <v>16</v>
      </c>
      <c r="V25" s="57"/>
      <c r="W25" s="26" t="s">
        <v>10</v>
      </c>
      <c r="X25" s="59"/>
    </row>
    <row r="26" spans="1:24" s="20" customFormat="1" ht="14.25" customHeight="1">
      <c r="A26" s="58">
        <v>4</v>
      </c>
      <c r="B26" s="24">
        <v>88</v>
      </c>
      <c r="C26" s="4">
        <v>10117352095</v>
      </c>
      <c r="D26" s="28" t="s">
        <v>106</v>
      </c>
      <c r="E26" s="15" t="s">
        <v>107</v>
      </c>
      <c r="F26" s="15" t="s">
        <v>10</v>
      </c>
      <c r="G26" s="15" t="s">
        <v>175</v>
      </c>
      <c r="H26" s="135"/>
      <c r="I26" s="135"/>
      <c r="J26" s="135"/>
      <c r="K26" s="135">
        <v>2</v>
      </c>
      <c r="L26" s="135"/>
      <c r="M26" s="135">
        <v>2</v>
      </c>
      <c r="N26" s="135">
        <v>2</v>
      </c>
      <c r="O26" s="135">
        <v>1</v>
      </c>
      <c r="P26" s="135">
        <v>2</v>
      </c>
      <c r="Q26" s="135">
        <v>1</v>
      </c>
      <c r="R26" s="135">
        <v>2</v>
      </c>
      <c r="S26" s="135"/>
      <c r="T26" s="14">
        <v>9</v>
      </c>
      <c r="U26" s="136">
        <f t="shared" si="0"/>
        <v>12</v>
      </c>
      <c r="V26" s="57"/>
      <c r="W26" s="26" t="s">
        <v>10</v>
      </c>
      <c r="X26" s="59"/>
    </row>
    <row r="27" spans="1:24" s="20" customFormat="1" ht="14.25" customHeight="1">
      <c r="A27" s="58">
        <v>5</v>
      </c>
      <c r="B27" s="27">
        <v>93</v>
      </c>
      <c r="C27" s="4">
        <v>10115080982</v>
      </c>
      <c r="D27" s="28" t="s">
        <v>121</v>
      </c>
      <c r="E27" s="15" t="s">
        <v>125</v>
      </c>
      <c r="F27" s="15" t="s">
        <v>182</v>
      </c>
      <c r="G27" s="15" t="s">
        <v>132</v>
      </c>
      <c r="H27" s="135"/>
      <c r="I27" s="135"/>
      <c r="J27" s="135">
        <v>1</v>
      </c>
      <c r="K27" s="135">
        <v>3</v>
      </c>
      <c r="L27" s="135">
        <v>3</v>
      </c>
      <c r="M27" s="135"/>
      <c r="N27" s="135"/>
      <c r="O27" s="135"/>
      <c r="P27" s="135"/>
      <c r="Q27" s="135"/>
      <c r="R27" s="135"/>
      <c r="S27" s="135">
        <v>2</v>
      </c>
      <c r="T27" s="14">
        <v>3</v>
      </c>
      <c r="U27" s="136">
        <f t="shared" si="0"/>
        <v>9</v>
      </c>
      <c r="V27" s="57"/>
      <c r="W27" s="26" t="s">
        <v>10</v>
      </c>
      <c r="X27" s="59"/>
    </row>
    <row r="28" spans="1:24" s="20" customFormat="1" ht="14.25" customHeight="1">
      <c r="A28" s="58">
        <v>6</v>
      </c>
      <c r="B28" s="27">
        <v>12</v>
      </c>
      <c r="C28" s="4">
        <v>10096307139</v>
      </c>
      <c r="D28" s="28" t="s">
        <v>22</v>
      </c>
      <c r="E28" s="15" t="s">
        <v>46</v>
      </c>
      <c r="F28" s="15" t="s">
        <v>183</v>
      </c>
      <c r="G28" s="15" t="s">
        <v>39</v>
      </c>
      <c r="H28" s="135">
        <v>5</v>
      </c>
      <c r="I28" s="135">
        <v>3</v>
      </c>
      <c r="J28" s="135"/>
      <c r="K28" s="135"/>
      <c r="L28" s="135"/>
      <c r="M28" s="135"/>
      <c r="N28" s="135"/>
      <c r="O28" s="135"/>
      <c r="P28" s="135"/>
      <c r="Q28" s="135"/>
      <c r="R28" s="135"/>
      <c r="S28" s="135">
        <v>1</v>
      </c>
      <c r="T28" s="14">
        <v>4</v>
      </c>
      <c r="U28" s="136">
        <f t="shared" si="0"/>
        <v>9</v>
      </c>
      <c r="V28" s="57"/>
      <c r="W28" s="26" t="s">
        <v>10</v>
      </c>
      <c r="X28" s="59"/>
    </row>
    <row r="29" spans="1:24" s="20" customFormat="1" ht="14.25" customHeight="1">
      <c r="A29" s="58">
        <v>7</v>
      </c>
      <c r="B29" s="24">
        <v>37</v>
      </c>
      <c r="C29" s="4">
        <v>10089792577</v>
      </c>
      <c r="D29" s="28" t="s">
        <v>112</v>
      </c>
      <c r="E29" s="15" t="s">
        <v>113</v>
      </c>
      <c r="F29" s="15" t="s">
        <v>10</v>
      </c>
      <c r="G29" s="15" t="s">
        <v>93</v>
      </c>
      <c r="H29" s="135"/>
      <c r="I29" s="135"/>
      <c r="J29" s="135">
        <v>5</v>
      </c>
      <c r="K29" s="135"/>
      <c r="L29" s="135">
        <v>2</v>
      </c>
      <c r="M29" s="135"/>
      <c r="N29" s="135"/>
      <c r="O29" s="135"/>
      <c r="P29" s="135"/>
      <c r="Q29" s="135"/>
      <c r="R29" s="135">
        <v>1</v>
      </c>
      <c r="S29" s="135"/>
      <c r="T29" s="14">
        <v>22</v>
      </c>
      <c r="U29" s="136">
        <f t="shared" si="0"/>
        <v>8</v>
      </c>
      <c r="V29" s="57"/>
      <c r="W29" s="26"/>
      <c r="X29" s="59"/>
    </row>
    <row r="30" spans="1:24" s="20" customFormat="1" ht="14.25" customHeight="1">
      <c r="A30" s="58">
        <v>8</v>
      </c>
      <c r="B30" s="27">
        <v>45</v>
      </c>
      <c r="C30" s="4">
        <v>10090366392</v>
      </c>
      <c r="D30" s="28" t="s">
        <v>82</v>
      </c>
      <c r="E30" s="15" t="s">
        <v>90</v>
      </c>
      <c r="F30" s="15" t="s">
        <v>10</v>
      </c>
      <c r="G30" s="15" t="s">
        <v>81</v>
      </c>
      <c r="H30" s="135"/>
      <c r="I30" s="135">
        <v>5</v>
      </c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4">
        <v>8</v>
      </c>
      <c r="U30" s="136">
        <f t="shared" si="0"/>
        <v>5</v>
      </c>
      <c r="V30" s="57"/>
      <c r="W30" s="26"/>
      <c r="X30" s="59"/>
    </row>
    <row r="31" spans="1:24" s="20" customFormat="1" ht="14.25" customHeight="1">
      <c r="A31" s="58">
        <v>9</v>
      </c>
      <c r="B31" s="24">
        <v>76</v>
      </c>
      <c r="C31" s="4">
        <v>10091161388</v>
      </c>
      <c r="D31" s="28" t="s">
        <v>35</v>
      </c>
      <c r="E31" s="15" t="s">
        <v>133</v>
      </c>
      <c r="F31" s="15" t="s">
        <v>10</v>
      </c>
      <c r="G31" s="15" t="s">
        <v>38</v>
      </c>
      <c r="H31" s="135">
        <v>3</v>
      </c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4">
        <v>6</v>
      </c>
      <c r="U31" s="136">
        <f t="shared" si="0"/>
        <v>3</v>
      </c>
      <c r="V31" s="57"/>
      <c r="W31" s="26"/>
      <c r="X31" s="59"/>
    </row>
    <row r="32" spans="1:24" s="20" customFormat="1" ht="14.25" customHeight="1">
      <c r="A32" s="58">
        <v>10</v>
      </c>
      <c r="B32" s="24">
        <v>81</v>
      </c>
      <c r="C32" s="4">
        <v>10095184666</v>
      </c>
      <c r="D32" s="28" t="s">
        <v>91</v>
      </c>
      <c r="E32" s="15" t="s">
        <v>92</v>
      </c>
      <c r="F32" s="15" t="s">
        <v>10</v>
      </c>
      <c r="G32" s="15" t="s">
        <v>175</v>
      </c>
      <c r="H32" s="135"/>
      <c r="I32" s="135"/>
      <c r="J32" s="135">
        <v>2</v>
      </c>
      <c r="K32" s="135"/>
      <c r="L32" s="135"/>
      <c r="M32" s="135"/>
      <c r="N32" s="135"/>
      <c r="O32" s="135"/>
      <c r="P32" s="135"/>
      <c r="Q32" s="135"/>
      <c r="R32" s="135"/>
      <c r="S32" s="135"/>
      <c r="T32" s="14">
        <v>16</v>
      </c>
      <c r="U32" s="136">
        <f t="shared" si="0"/>
        <v>2</v>
      </c>
      <c r="V32" s="57"/>
      <c r="W32" s="26"/>
      <c r="X32" s="59"/>
    </row>
    <row r="33" spans="1:24" s="20" customFormat="1" ht="14.25" customHeight="1">
      <c r="A33" s="58">
        <v>11</v>
      </c>
      <c r="B33" s="27">
        <v>54</v>
      </c>
      <c r="C33" s="4">
        <v>10131547845</v>
      </c>
      <c r="D33" s="28" t="s">
        <v>156</v>
      </c>
      <c r="E33" s="15" t="s">
        <v>162</v>
      </c>
      <c r="F33" s="15" t="s">
        <v>10</v>
      </c>
      <c r="G33" s="15" t="s">
        <v>161</v>
      </c>
      <c r="H33" s="135"/>
      <c r="I33" s="135"/>
      <c r="J33" s="135"/>
      <c r="K33" s="135">
        <v>1</v>
      </c>
      <c r="L33" s="135"/>
      <c r="M33" s="135"/>
      <c r="N33" s="135"/>
      <c r="O33" s="135"/>
      <c r="P33" s="135"/>
      <c r="Q33" s="135"/>
      <c r="R33" s="135"/>
      <c r="S33" s="135"/>
      <c r="T33" s="14">
        <v>14</v>
      </c>
      <c r="U33" s="136">
        <f t="shared" si="0"/>
        <v>1</v>
      </c>
      <c r="V33" s="57"/>
      <c r="W33" s="26"/>
      <c r="X33" s="59"/>
    </row>
    <row r="34" spans="1:24" s="20" customFormat="1" ht="14.25" customHeight="1">
      <c r="A34" s="58">
        <v>12</v>
      </c>
      <c r="B34" s="24">
        <v>36</v>
      </c>
      <c r="C34" s="4">
        <v>10097295428</v>
      </c>
      <c r="D34" s="28" t="s">
        <v>111</v>
      </c>
      <c r="E34" s="124">
        <v>38849</v>
      </c>
      <c r="F34" s="15" t="s">
        <v>10</v>
      </c>
      <c r="G34" s="15" t="s">
        <v>93</v>
      </c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>
        <v>5</v>
      </c>
      <c r="U34" s="136"/>
      <c r="V34" s="57"/>
      <c r="W34" s="26"/>
      <c r="X34" s="59"/>
    </row>
    <row r="35" spans="1:24" s="20" customFormat="1" ht="14.25" customHeight="1">
      <c r="A35" s="58">
        <v>13</v>
      </c>
      <c r="B35" s="24">
        <v>55</v>
      </c>
      <c r="C35" s="4">
        <v>10131546936</v>
      </c>
      <c r="D35" s="28" t="s">
        <v>157</v>
      </c>
      <c r="E35" s="15" t="s">
        <v>163</v>
      </c>
      <c r="F35" s="15" t="s">
        <v>10</v>
      </c>
      <c r="G35" s="15" t="s">
        <v>161</v>
      </c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>
        <v>7</v>
      </c>
      <c r="U35" s="136"/>
      <c r="V35" s="57"/>
      <c r="W35" s="26"/>
      <c r="X35" s="59"/>
    </row>
    <row r="36" spans="1:24" s="20" customFormat="1" ht="14.25" customHeight="1">
      <c r="A36" s="58">
        <v>14</v>
      </c>
      <c r="B36" s="24">
        <v>77</v>
      </c>
      <c r="C36" s="4">
        <v>10096458194</v>
      </c>
      <c r="D36" s="28" t="s">
        <v>34</v>
      </c>
      <c r="E36" s="15" t="s">
        <v>134</v>
      </c>
      <c r="F36" s="15" t="s">
        <v>182</v>
      </c>
      <c r="G36" s="15" t="s">
        <v>38</v>
      </c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>
        <v>10</v>
      </c>
      <c r="U36" s="136"/>
      <c r="V36" s="57"/>
      <c r="W36" s="26"/>
      <c r="X36" s="59"/>
    </row>
    <row r="37" spans="1:24" s="20" customFormat="1" ht="14.25" customHeight="1">
      <c r="A37" s="58">
        <v>15</v>
      </c>
      <c r="B37" s="24">
        <v>47</v>
      </c>
      <c r="C37" s="4">
        <v>10090436720</v>
      </c>
      <c r="D37" s="28" t="s">
        <v>84</v>
      </c>
      <c r="E37" s="15" t="s">
        <v>87</v>
      </c>
      <c r="F37" s="15" t="s">
        <v>10</v>
      </c>
      <c r="G37" s="15" t="s">
        <v>81</v>
      </c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>
        <v>11</v>
      </c>
      <c r="U37" s="136"/>
      <c r="V37" s="57"/>
      <c r="W37" s="26"/>
      <c r="X37" s="59"/>
    </row>
    <row r="38" spans="1:24" s="20" customFormat="1" ht="14.25" customHeight="1">
      <c r="A38" s="58">
        <v>16</v>
      </c>
      <c r="B38" s="24">
        <v>9</v>
      </c>
      <c r="C38" s="4">
        <v>10091971138</v>
      </c>
      <c r="D38" s="28" t="s">
        <v>28</v>
      </c>
      <c r="E38" s="15" t="s">
        <v>43</v>
      </c>
      <c r="F38" s="15" t="s">
        <v>10</v>
      </c>
      <c r="G38" s="15" t="s">
        <v>39</v>
      </c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>
        <v>12</v>
      </c>
      <c r="U38" s="136"/>
      <c r="V38" s="57"/>
      <c r="W38" s="26"/>
      <c r="X38" s="59"/>
    </row>
    <row r="39" spans="1:24" s="20" customFormat="1" ht="14.25" customHeight="1">
      <c r="A39" s="58">
        <v>17</v>
      </c>
      <c r="B39" s="24">
        <v>85</v>
      </c>
      <c r="C39" s="4">
        <v>10114021561</v>
      </c>
      <c r="D39" s="28" t="s">
        <v>100</v>
      </c>
      <c r="E39" s="15" t="s">
        <v>101</v>
      </c>
      <c r="F39" s="15" t="s">
        <v>10</v>
      </c>
      <c r="G39" s="15" t="s">
        <v>175</v>
      </c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>
        <v>13</v>
      </c>
      <c r="U39" s="136"/>
      <c r="V39" s="57"/>
      <c r="W39" s="26"/>
      <c r="X39" s="59"/>
    </row>
    <row r="40" spans="1:24" s="20" customFormat="1" ht="14.25" customHeight="1">
      <c r="A40" s="58">
        <v>18</v>
      </c>
      <c r="B40" s="24">
        <v>41</v>
      </c>
      <c r="C40" s="4">
        <v>10116658850</v>
      </c>
      <c r="D40" s="28" t="s">
        <v>147</v>
      </c>
      <c r="E40" s="15" t="s">
        <v>149</v>
      </c>
      <c r="F40" s="15" t="s">
        <v>182</v>
      </c>
      <c r="G40" s="15" t="s">
        <v>151</v>
      </c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>
        <v>15</v>
      </c>
      <c r="U40" s="136"/>
      <c r="V40" s="57"/>
      <c r="W40" s="26"/>
      <c r="X40" s="59"/>
    </row>
    <row r="41" spans="1:24" s="20" customFormat="1" ht="14.25" customHeight="1">
      <c r="A41" s="58">
        <v>19</v>
      </c>
      <c r="B41" s="24">
        <v>10</v>
      </c>
      <c r="C41" s="4">
        <v>10104925082</v>
      </c>
      <c r="D41" s="28" t="s">
        <v>16</v>
      </c>
      <c r="E41" s="15" t="s">
        <v>44</v>
      </c>
      <c r="F41" s="15" t="s">
        <v>10</v>
      </c>
      <c r="G41" s="15" t="s">
        <v>39</v>
      </c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>
        <v>17</v>
      </c>
      <c r="U41" s="136"/>
      <c r="V41" s="57"/>
      <c r="W41" s="26"/>
      <c r="X41" s="59"/>
    </row>
    <row r="42" spans="1:24" s="20" customFormat="1" ht="14.25" customHeight="1">
      <c r="A42" s="58">
        <v>20</v>
      </c>
      <c r="B42" s="24">
        <v>17</v>
      </c>
      <c r="C42" s="4">
        <v>10115980759</v>
      </c>
      <c r="D42" s="28" t="s">
        <v>20</v>
      </c>
      <c r="E42" s="15" t="s">
        <v>51</v>
      </c>
      <c r="F42" s="15" t="s">
        <v>182</v>
      </c>
      <c r="G42" s="15" t="s">
        <v>39</v>
      </c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>
        <v>18</v>
      </c>
      <c r="U42" s="136"/>
      <c r="V42" s="57"/>
      <c r="W42" s="26"/>
      <c r="X42" s="59"/>
    </row>
    <row r="43" spans="1:24" s="20" customFormat="1" ht="14.25" customHeight="1">
      <c r="A43" s="58">
        <v>21</v>
      </c>
      <c r="B43" s="24">
        <v>94</v>
      </c>
      <c r="C43" s="4">
        <v>10115494446</v>
      </c>
      <c r="D43" s="28" t="s">
        <v>126</v>
      </c>
      <c r="E43" s="15" t="s">
        <v>129</v>
      </c>
      <c r="F43" s="15" t="s">
        <v>182</v>
      </c>
      <c r="G43" s="15" t="s">
        <v>110</v>
      </c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>
        <v>19</v>
      </c>
      <c r="U43" s="136"/>
      <c r="V43" s="57"/>
      <c r="W43" s="26"/>
      <c r="X43" s="59"/>
    </row>
    <row r="44" spans="1:24" s="20" customFormat="1" ht="14.25" customHeight="1">
      <c r="A44" s="58">
        <v>22</v>
      </c>
      <c r="B44" s="24">
        <v>14</v>
      </c>
      <c r="C44" s="4">
        <v>10119181759</v>
      </c>
      <c r="D44" s="28" t="s">
        <v>18</v>
      </c>
      <c r="E44" s="15" t="s">
        <v>48</v>
      </c>
      <c r="F44" s="15" t="s">
        <v>10</v>
      </c>
      <c r="G44" s="15" t="s">
        <v>39</v>
      </c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>
        <v>20</v>
      </c>
      <c r="U44" s="136"/>
      <c r="V44" s="57"/>
      <c r="W44" s="26"/>
      <c r="X44" s="59"/>
    </row>
    <row r="45" spans="1:24" s="20" customFormat="1" ht="14.25" customHeight="1">
      <c r="A45" s="58">
        <v>23</v>
      </c>
      <c r="B45" s="24">
        <v>22</v>
      </c>
      <c r="C45" s="4">
        <v>10105977534</v>
      </c>
      <c r="D45" s="28" t="s">
        <v>26</v>
      </c>
      <c r="E45" s="15" t="s">
        <v>55</v>
      </c>
      <c r="F45" s="15" t="s">
        <v>10</v>
      </c>
      <c r="G45" s="15" t="s">
        <v>39</v>
      </c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>
        <v>21</v>
      </c>
      <c r="U45" s="136"/>
      <c r="V45" s="57"/>
      <c r="W45" s="26"/>
      <c r="X45" s="59"/>
    </row>
    <row r="46" spans="1:24" s="20" customFormat="1" ht="14.25" customHeight="1">
      <c r="A46" s="58">
        <v>24</v>
      </c>
      <c r="B46" s="24">
        <v>46</v>
      </c>
      <c r="C46" s="4">
        <v>10099853804</v>
      </c>
      <c r="D46" s="28" t="s">
        <v>83</v>
      </c>
      <c r="E46" s="15" t="s">
        <v>86</v>
      </c>
      <c r="F46" s="15" t="s">
        <v>10</v>
      </c>
      <c r="G46" s="15" t="s">
        <v>81</v>
      </c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>
        <v>23</v>
      </c>
      <c r="U46" s="136"/>
      <c r="V46" s="57"/>
      <c r="W46" s="26"/>
      <c r="X46" s="59"/>
    </row>
    <row r="47" spans="1:24" s="20" customFormat="1" ht="14.25" customHeight="1">
      <c r="A47" s="58">
        <v>25</v>
      </c>
      <c r="B47" s="24">
        <v>25</v>
      </c>
      <c r="C47" s="4">
        <v>10096408987</v>
      </c>
      <c r="D47" s="28" t="s">
        <v>29</v>
      </c>
      <c r="E47" s="15" t="s">
        <v>58</v>
      </c>
      <c r="F47" s="15" t="s">
        <v>10</v>
      </c>
      <c r="G47" s="15" t="s">
        <v>39</v>
      </c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>
        <v>24</v>
      </c>
      <c r="U47" s="136"/>
      <c r="V47" s="57"/>
      <c r="W47" s="26"/>
      <c r="X47" s="59"/>
    </row>
    <row r="48" spans="1:24" s="20" customFormat="1" ht="14.25" customHeight="1">
      <c r="A48" s="58">
        <v>26</v>
      </c>
      <c r="B48" s="24">
        <v>58</v>
      </c>
      <c r="C48" s="4">
        <v>10128927734</v>
      </c>
      <c r="D48" s="28" t="s">
        <v>160</v>
      </c>
      <c r="E48" s="15" t="s">
        <v>166</v>
      </c>
      <c r="F48" s="15" t="s">
        <v>10</v>
      </c>
      <c r="G48" s="15" t="s">
        <v>161</v>
      </c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>
        <v>25</v>
      </c>
      <c r="U48" s="136"/>
      <c r="V48" s="57"/>
      <c r="W48" s="26"/>
      <c r="X48" s="59"/>
    </row>
    <row r="49" spans="1:24" s="20" customFormat="1" ht="14.25" customHeight="1">
      <c r="A49" s="58">
        <v>27</v>
      </c>
      <c r="B49" s="24">
        <v>19</v>
      </c>
      <c r="C49" s="4">
        <v>10104125642</v>
      </c>
      <c r="D49" s="28" t="s">
        <v>24</v>
      </c>
      <c r="E49" s="15" t="s">
        <v>53</v>
      </c>
      <c r="F49" s="15" t="s">
        <v>182</v>
      </c>
      <c r="G49" s="15" t="s">
        <v>39</v>
      </c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>
        <v>26</v>
      </c>
      <c r="U49" s="136"/>
      <c r="V49" s="57"/>
      <c r="W49" s="26"/>
      <c r="X49" s="59"/>
    </row>
    <row r="50" spans="1:24" s="20" customFormat="1" ht="14.25" customHeight="1">
      <c r="A50" s="58">
        <v>28</v>
      </c>
      <c r="B50" s="24">
        <v>38</v>
      </c>
      <c r="C50" s="4">
        <v>10127889733</v>
      </c>
      <c r="D50" s="28" t="s">
        <v>114</v>
      </c>
      <c r="E50" s="15" t="s">
        <v>115</v>
      </c>
      <c r="F50" s="15" t="s">
        <v>183</v>
      </c>
      <c r="G50" s="15" t="s">
        <v>93</v>
      </c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>
        <v>27</v>
      </c>
      <c r="U50" s="136"/>
      <c r="V50" s="57"/>
      <c r="W50" s="26"/>
      <c r="X50" s="59"/>
    </row>
    <row r="51" spans="1:24" s="20" customFormat="1" ht="14.25" customHeight="1">
      <c r="A51" s="58">
        <v>29</v>
      </c>
      <c r="B51" s="24">
        <v>82</v>
      </c>
      <c r="C51" s="4">
        <v>10113489771</v>
      </c>
      <c r="D51" s="28" t="s">
        <v>94</v>
      </c>
      <c r="E51" s="15" t="s">
        <v>95</v>
      </c>
      <c r="F51" s="15" t="s">
        <v>10</v>
      </c>
      <c r="G51" s="15" t="s">
        <v>175</v>
      </c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>
        <v>28</v>
      </c>
      <c r="U51" s="136"/>
      <c r="V51" s="57"/>
      <c r="W51" s="26"/>
      <c r="X51" s="59"/>
    </row>
    <row r="52" spans="1:24" s="20" customFormat="1" ht="14.25" customHeight="1">
      <c r="A52" s="58">
        <v>30</v>
      </c>
      <c r="B52" s="24">
        <v>48</v>
      </c>
      <c r="C52" s="4">
        <v>10090367305</v>
      </c>
      <c r="D52" s="28" t="s">
        <v>168</v>
      </c>
      <c r="E52" s="15" t="s">
        <v>88</v>
      </c>
      <c r="F52" s="15" t="s">
        <v>182</v>
      </c>
      <c r="G52" s="15" t="s">
        <v>81</v>
      </c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>
        <v>29</v>
      </c>
      <c r="U52" s="136"/>
      <c r="V52" s="57"/>
      <c r="W52" s="26"/>
      <c r="X52" s="59"/>
    </row>
    <row r="53" spans="1:24" s="20" customFormat="1" ht="14.25" customHeight="1">
      <c r="A53" s="58">
        <v>31</v>
      </c>
      <c r="B53" s="24">
        <v>42</v>
      </c>
      <c r="C53" s="4">
        <v>10116023704</v>
      </c>
      <c r="D53" s="28" t="s">
        <v>155</v>
      </c>
      <c r="E53" s="15" t="s">
        <v>150</v>
      </c>
      <c r="F53" s="15" t="s">
        <v>183</v>
      </c>
      <c r="G53" s="15" t="s">
        <v>151</v>
      </c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>
        <v>30</v>
      </c>
      <c r="U53" s="136"/>
      <c r="V53" s="57"/>
      <c r="W53" s="26"/>
      <c r="X53" s="59"/>
    </row>
    <row r="54" spans="1:24" s="20" customFormat="1" ht="14.25" customHeight="1">
      <c r="A54" s="58">
        <v>32</v>
      </c>
      <c r="B54" s="24">
        <v>65</v>
      </c>
      <c r="C54" s="4">
        <v>10093614882</v>
      </c>
      <c r="D54" s="28" t="s">
        <v>70</v>
      </c>
      <c r="E54" s="15" t="s">
        <v>69</v>
      </c>
      <c r="F54" s="15" t="s">
        <v>10</v>
      </c>
      <c r="G54" s="15" t="s">
        <v>75</v>
      </c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>
        <v>31</v>
      </c>
      <c r="U54" s="136"/>
      <c r="V54" s="57"/>
      <c r="W54" s="26"/>
      <c r="X54" s="59"/>
    </row>
    <row r="55" spans="1:24" s="20" customFormat="1" ht="14.25" customHeight="1">
      <c r="A55" s="58">
        <v>33</v>
      </c>
      <c r="B55" s="24">
        <v>49</v>
      </c>
      <c r="C55" s="4">
        <v>10104182428</v>
      </c>
      <c r="D55" s="28" t="s">
        <v>85</v>
      </c>
      <c r="E55" s="15" t="s">
        <v>89</v>
      </c>
      <c r="F55" s="15" t="s">
        <v>183</v>
      </c>
      <c r="G55" s="15" t="s">
        <v>81</v>
      </c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>
        <v>32</v>
      </c>
      <c r="U55" s="136"/>
      <c r="V55" s="57"/>
      <c r="W55" s="26"/>
      <c r="X55" s="59"/>
    </row>
    <row r="56" spans="1:24" s="20" customFormat="1" ht="14.25" customHeight="1">
      <c r="A56" s="58">
        <v>34</v>
      </c>
      <c r="B56" s="24">
        <v>99</v>
      </c>
      <c r="C56" s="4">
        <v>10091625069</v>
      </c>
      <c r="D56" s="28" t="s">
        <v>137</v>
      </c>
      <c r="E56" s="15" t="s">
        <v>138</v>
      </c>
      <c r="F56" s="15" t="s">
        <v>10</v>
      </c>
      <c r="G56" s="15" t="s">
        <v>139</v>
      </c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>
        <v>33</v>
      </c>
      <c r="U56" s="136"/>
      <c r="V56" s="57"/>
      <c r="W56" s="26"/>
      <c r="X56" s="59"/>
    </row>
    <row r="57" spans="1:24" s="20" customFormat="1" ht="14.25" customHeight="1">
      <c r="A57" s="58">
        <v>35</v>
      </c>
      <c r="B57" s="24">
        <v>15</v>
      </c>
      <c r="C57" s="4">
        <v>10119182163</v>
      </c>
      <c r="D57" s="28" t="s">
        <v>19</v>
      </c>
      <c r="E57" s="15" t="s">
        <v>49</v>
      </c>
      <c r="F57" s="15" t="s">
        <v>182</v>
      </c>
      <c r="G57" s="15" t="s">
        <v>39</v>
      </c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>
        <v>34</v>
      </c>
      <c r="U57" s="136"/>
      <c r="V57" s="57"/>
      <c r="W57" s="26"/>
      <c r="X57" s="59"/>
    </row>
    <row r="58" spans="1:24" s="20" customFormat="1" ht="14.25" customHeight="1">
      <c r="A58" s="58">
        <v>36</v>
      </c>
      <c r="B58" s="24">
        <v>64</v>
      </c>
      <c r="C58" s="4">
        <v>10113846456</v>
      </c>
      <c r="D58" s="28" t="s">
        <v>65</v>
      </c>
      <c r="E58" s="15" t="s">
        <v>66</v>
      </c>
      <c r="F58" s="15" t="s">
        <v>183</v>
      </c>
      <c r="G58" s="15" t="s">
        <v>75</v>
      </c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>
        <v>35</v>
      </c>
      <c r="U58" s="136"/>
      <c r="V58" s="57"/>
      <c r="W58" s="26"/>
      <c r="X58" s="59"/>
    </row>
    <row r="59" spans="1:24" s="20" customFormat="1" ht="14.25" customHeight="1">
      <c r="A59" s="58">
        <v>37</v>
      </c>
      <c r="B59" s="24">
        <v>90</v>
      </c>
      <c r="C59" s="4">
        <v>10115495355</v>
      </c>
      <c r="D59" s="28" t="s">
        <v>118</v>
      </c>
      <c r="E59" s="15" t="s">
        <v>122</v>
      </c>
      <c r="F59" s="15" t="s">
        <v>183</v>
      </c>
      <c r="G59" s="15" t="s">
        <v>132</v>
      </c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>
        <v>37</v>
      </c>
      <c r="U59" s="136"/>
      <c r="V59" s="57"/>
      <c r="W59" s="26"/>
      <c r="X59" s="59"/>
    </row>
    <row r="60" spans="1:24" s="20" customFormat="1" ht="14.25" customHeight="1">
      <c r="A60" s="58">
        <v>38</v>
      </c>
      <c r="B60" s="24">
        <v>96</v>
      </c>
      <c r="C60" s="4">
        <v>10127428274</v>
      </c>
      <c r="D60" s="28" t="s">
        <v>127</v>
      </c>
      <c r="E60" s="15" t="s">
        <v>130</v>
      </c>
      <c r="F60" s="15" t="s">
        <v>183</v>
      </c>
      <c r="G60" s="15" t="s">
        <v>110</v>
      </c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>
        <v>38</v>
      </c>
      <c r="U60" s="136"/>
      <c r="V60" s="57"/>
      <c r="W60" s="26"/>
      <c r="X60" s="59"/>
    </row>
    <row r="61" spans="1:24" s="20" customFormat="1" ht="14.25" customHeight="1">
      <c r="A61" s="58">
        <v>39</v>
      </c>
      <c r="B61" s="24">
        <v>89</v>
      </c>
      <c r="C61" s="4">
        <v>10100460153</v>
      </c>
      <c r="D61" s="28" t="s">
        <v>108</v>
      </c>
      <c r="E61" s="15" t="s">
        <v>109</v>
      </c>
      <c r="F61" s="15" t="s">
        <v>10</v>
      </c>
      <c r="G61" s="15" t="s">
        <v>175</v>
      </c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>
        <v>39</v>
      </c>
      <c r="U61" s="136"/>
      <c r="V61" s="57"/>
      <c r="W61" s="26"/>
      <c r="X61" s="59"/>
    </row>
    <row r="62" spans="1:24" s="20" customFormat="1" ht="14.25" customHeight="1">
      <c r="A62" s="58">
        <v>40</v>
      </c>
      <c r="B62" s="24">
        <v>87</v>
      </c>
      <c r="C62" s="4">
        <v>10103841615</v>
      </c>
      <c r="D62" s="28" t="s">
        <v>104</v>
      </c>
      <c r="E62" s="15" t="s">
        <v>105</v>
      </c>
      <c r="F62" s="15" t="s">
        <v>183</v>
      </c>
      <c r="G62" s="15" t="s">
        <v>175</v>
      </c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>
        <v>40</v>
      </c>
      <c r="U62" s="136"/>
      <c r="V62" s="57"/>
      <c r="W62" s="26"/>
      <c r="X62" s="59"/>
    </row>
    <row r="63" spans="1:24" s="20" customFormat="1" ht="14.25" customHeight="1">
      <c r="A63" s="58">
        <v>41</v>
      </c>
      <c r="B63" s="24">
        <v>67</v>
      </c>
      <c r="C63" s="4">
        <v>10089576046</v>
      </c>
      <c r="D63" s="28" t="s">
        <v>67</v>
      </c>
      <c r="E63" s="15" t="s">
        <v>68</v>
      </c>
      <c r="F63" s="15" t="s">
        <v>10</v>
      </c>
      <c r="G63" s="15" t="s">
        <v>75</v>
      </c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>
        <v>41</v>
      </c>
      <c r="U63" s="136"/>
      <c r="V63" s="57"/>
      <c r="W63" s="26"/>
      <c r="X63" s="59"/>
    </row>
    <row r="64" spans="1:24" s="20" customFormat="1" ht="14.25" customHeight="1">
      <c r="A64" s="58" t="s">
        <v>201</v>
      </c>
      <c r="B64" s="24">
        <v>92</v>
      </c>
      <c r="C64" s="4">
        <v>10119189944</v>
      </c>
      <c r="D64" s="28" t="s">
        <v>120</v>
      </c>
      <c r="E64" s="15" t="s">
        <v>124</v>
      </c>
      <c r="F64" s="15" t="s">
        <v>183</v>
      </c>
      <c r="G64" s="15" t="s">
        <v>132</v>
      </c>
      <c r="H64" s="135">
        <v>1</v>
      </c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6">
        <f>SUM(H64:S64)</f>
        <v>1</v>
      </c>
      <c r="V64" s="57"/>
      <c r="W64" s="26"/>
      <c r="X64" s="59"/>
    </row>
    <row r="65" spans="1:24" s="20" customFormat="1" ht="14.25" customHeight="1">
      <c r="A65" s="58" t="s">
        <v>201</v>
      </c>
      <c r="B65" s="24">
        <v>13</v>
      </c>
      <c r="C65" s="4">
        <v>10112132990</v>
      </c>
      <c r="D65" s="28" t="s">
        <v>23</v>
      </c>
      <c r="E65" s="15" t="s">
        <v>47</v>
      </c>
      <c r="F65" s="15" t="s">
        <v>183</v>
      </c>
      <c r="G65" s="15" t="s">
        <v>39</v>
      </c>
      <c r="H65" s="135"/>
      <c r="I65" s="135">
        <v>2</v>
      </c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6">
        <f>SUM(H65:S65)</f>
        <v>2</v>
      </c>
      <c r="V65" s="57"/>
      <c r="W65" s="26"/>
      <c r="X65" s="59"/>
    </row>
    <row r="66" spans="1:24" s="20" customFormat="1" ht="14.25" customHeight="1">
      <c r="A66" s="58" t="s">
        <v>201</v>
      </c>
      <c r="B66" s="24">
        <v>91</v>
      </c>
      <c r="C66" s="4">
        <v>10105736448</v>
      </c>
      <c r="D66" s="28" t="s">
        <v>119</v>
      </c>
      <c r="E66" s="15" t="s">
        <v>123</v>
      </c>
      <c r="F66" s="15" t="s">
        <v>183</v>
      </c>
      <c r="G66" s="15" t="s">
        <v>132</v>
      </c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6"/>
      <c r="V66" s="57"/>
      <c r="W66" s="26"/>
      <c r="X66" s="59"/>
    </row>
    <row r="67" spans="1:24" s="20" customFormat="1" ht="14.25" customHeight="1">
      <c r="A67" s="58" t="s">
        <v>201</v>
      </c>
      <c r="B67" s="24">
        <v>86</v>
      </c>
      <c r="C67" s="4">
        <v>10104085933</v>
      </c>
      <c r="D67" s="28" t="s">
        <v>102</v>
      </c>
      <c r="E67" s="15" t="s">
        <v>103</v>
      </c>
      <c r="F67" s="15" t="s">
        <v>183</v>
      </c>
      <c r="G67" s="15" t="s">
        <v>175</v>
      </c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6"/>
      <c r="V67" s="57"/>
      <c r="W67" s="26"/>
      <c r="X67" s="59"/>
    </row>
    <row r="68" spans="1:24" s="20" customFormat="1" ht="14.25" customHeight="1">
      <c r="A68" s="58" t="s">
        <v>201</v>
      </c>
      <c r="B68" s="24">
        <v>39</v>
      </c>
      <c r="C68" s="4">
        <v>10125915680</v>
      </c>
      <c r="D68" s="28" t="s">
        <v>116</v>
      </c>
      <c r="E68" s="15" t="s">
        <v>117</v>
      </c>
      <c r="F68" s="15" t="s">
        <v>183</v>
      </c>
      <c r="G68" s="15" t="s">
        <v>93</v>
      </c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6"/>
      <c r="V68" s="57"/>
      <c r="W68" s="26"/>
      <c r="X68" s="59"/>
    </row>
    <row r="69" spans="1:24" s="20" customFormat="1" ht="14.25" customHeight="1">
      <c r="A69" s="58" t="s">
        <v>201</v>
      </c>
      <c r="B69" s="24">
        <v>16</v>
      </c>
      <c r="C69" s="4">
        <v>10128097271</v>
      </c>
      <c r="D69" s="28" t="s">
        <v>15</v>
      </c>
      <c r="E69" s="15" t="s">
        <v>50</v>
      </c>
      <c r="F69" s="15" t="s">
        <v>10</v>
      </c>
      <c r="G69" s="15" t="s">
        <v>39</v>
      </c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6"/>
      <c r="V69" s="57"/>
      <c r="W69" s="26"/>
      <c r="X69" s="59"/>
    </row>
    <row r="70" spans="1:24" s="20" customFormat="1" ht="14.25" customHeight="1">
      <c r="A70" s="58" t="s">
        <v>201</v>
      </c>
      <c r="B70" s="24">
        <v>56</v>
      </c>
      <c r="C70" s="4">
        <v>10113844739</v>
      </c>
      <c r="D70" s="28" t="s">
        <v>158</v>
      </c>
      <c r="E70" s="15" t="s">
        <v>164</v>
      </c>
      <c r="F70" s="15" t="s">
        <v>10</v>
      </c>
      <c r="G70" s="15" t="s">
        <v>161</v>
      </c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6"/>
      <c r="V70" s="57"/>
      <c r="W70" s="26"/>
      <c r="X70" s="59"/>
    </row>
    <row r="71" spans="1:24" s="20" customFormat="1" ht="14.25" customHeight="1">
      <c r="A71" s="58" t="s">
        <v>201</v>
      </c>
      <c r="B71" s="24">
        <v>63</v>
      </c>
      <c r="C71" s="4">
        <v>10113612444</v>
      </c>
      <c r="D71" s="28" t="s">
        <v>73</v>
      </c>
      <c r="E71" s="15" t="s">
        <v>74</v>
      </c>
      <c r="F71" s="15" t="s">
        <v>183</v>
      </c>
      <c r="G71" s="15" t="s">
        <v>75</v>
      </c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6"/>
      <c r="V71" s="57"/>
      <c r="W71" s="26"/>
      <c r="X71" s="59"/>
    </row>
    <row r="72" spans="1:24" s="20" customFormat="1" ht="14.25" customHeight="1">
      <c r="A72" s="58" t="s">
        <v>201</v>
      </c>
      <c r="B72" s="24">
        <v>29</v>
      </c>
      <c r="C72" s="4">
        <v>10129071820</v>
      </c>
      <c r="D72" s="28" t="s">
        <v>32</v>
      </c>
      <c r="E72" s="15" t="s">
        <v>61</v>
      </c>
      <c r="F72" s="15" t="s">
        <v>183</v>
      </c>
      <c r="G72" s="15" t="s">
        <v>39</v>
      </c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6"/>
      <c r="V72" s="57"/>
      <c r="W72" s="26"/>
      <c r="X72" s="59"/>
    </row>
    <row r="73" spans="1:24" s="20" customFormat="1" ht="14.25" customHeight="1">
      <c r="A73" s="58" t="s">
        <v>201</v>
      </c>
      <c r="B73" s="24">
        <v>40</v>
      </c>
      <c r="C73" s="4">
        <v>10116255591</v>
      </c>
      <c r="D73" s="28" t="s">
        <v>146</v>
      </c>
      <c r="E73" s="15" t="s">
        <v>148</v>
      </c>
      <c r="F73" s="15" t="s">
        <v>10</v>
      </c>
      <c r="G73" s="15" t="s">
        <v>151</v>
      </c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6"/>
      <c r="V73" s="57"/>
      <c r="W73" s="26"/>
      <c r="X73" s="59"/>
    </row>
    <row r="74" spans="1:24" s="20" customFormat="1" ht="14.25" customHeight="1">
      <c r="A74" s="58" t="s">
        <v>201</v>
      </c>
      <c r="B74" s="24">
        <v>66</v>
      </c>
      <c r="C74" s="4">
        <v>10113665792</v>
      </c>
      <c r="D74" s="28" t="s">
        <v>71</v>
      </c>
      <c r="E74" s="15" t="s">
        <v>72</v>
      </c>
      <c r="F74" s="15" t="s">
        <v>183</v>
      </c>
      <c r="G74" s="15" t="s">
        <v>75</v>
      </c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6"/>
      <c r="V74" s="57"/>
      <c r="W74" s="26"/>
      <c r="X74" s="59"/>
    </row>
    <row r="75" spans="1:24" s="20" customFormat="1" ht="14.25" customHeight="1">
      <c r="A75" s="58" t="s">
        <v>201</v>
      </c>
      <c r="B75" s="24">
        <v>18</v>
      </c>
      <c r="C75" s="4">
        <v>10197809820</v>
      </c>
      <c r="D75" s="28" t="s">
        <v>21</v>
      </c>
      <c r="E75" s="15" t="s">
        <v>52</v>
      </c>
      <c r="F75" s="15" t="s">
        <v>183</v>
      </c>
      <c r="G75" s="15" t="s">
        <v>39</v>
      </c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6"/>
      <c r="V75" s="57"/>
      <c r="W75" s="26"/>
      <c r="X75" s="59"/>
    </row>
    <row r="76" spans="1:24" s="20" customFormat="1" ht="14.25" customHeight="1">
      <c r="A76" s="58" t="s">
        <v>201</v>
      </c>
      <c r="B76" s="24">
        <v>27</v>
      </c>
      <c r="C76" s="4">
        <v>10132104078</v>
      </c>
      <c r="D76" s="28" t="s">
        <v>31</v>
      </c>
      <c r="E76" s="15" t="s">
        <v>60</v>
      </c>
      <c r="F76" s="15" t="s">
        <v>183</v>
      </c>
      <c r="G76" s="15" t="s">
        <v>39</v>
      </c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6"/>
      <c r="V76" s="57"/>
      <c r="W76" s="26"/>
      <c r="X76" s="59"/>
    </row>
    <row r="77" spans="1:24" s="20" customFormat="1" ht="14.25" customHeight="1">
      <c r="A77" s="58" t="s">
        <v>201</v>
      </c>
      <c r="B77" s="24">
        <v>70</v>
      </c>
      <c r="C77" s="4">
        <v>10105935704</v>
      </c>
      <c r="D77" s="28" t="s">
        <v>136</v>
      </c>
      <c r="E77" s="15" t="s">
        <v>130</v>
      </c>
      <c r="F77" s="15" t="s">
        <v>183</v>
      </c>
      <c r="G77" s="15" t="s">
        <v>38</v>
      </c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6"/>
      <c r="V77" s="57"/>
      <c r="W77" s="26"/>
      <c r="X77" s="59"/>
    </row>
    <row r="78" spans="1:24" s="20" customFormat="1" ht="14.25" customHeight="1">
      <c r="A78" s="58" t="s">
        <v>201</v>
      </c>
      <c r="B78" s="24">
        <v>30</v>
      </c>
      <c r="C78" s="4">
        <v>10129071823</v>
      </c>
      <c r="D78" s="28" t="s">
        <v>152</v>
      </c>
      <c r="E78" s="124">
        <v>39364</v>
      </c>
      <c r="F78" s="15" t="s">
        <v>183</v>
      </c>
      <c r="G78" s="15" t="s">
        <v>39</v>
      </c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6"/>
      <c r="V78" s="57"/>
      <c r="W78" s="26"/>
      <c r="X78" s="59"/>
    </row>
    <row r="79" spans="1:24" s="20" customFormat="1" ht="14.25" customHeight="1">
      <c r="A79" s="58" t="s">
        <v>201</v>
      </c>
      <c r="B79" s="24">
        <v>21</v>
      </c>
      <c r="C79" s="4">
        <v>10115074316</v>
      </c>
      <c r="D79" s="28" t="s">
        <v>25</v>
      </c>
      <c r="E79" s="15" t="s">
        <v>54</v>
      </c>
      <c r="F79" s="15" t="s">
        <v>10</v>
      </c>
      <c r="G79" s="15" t="s">
        <v>39</v>
      </c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6"/>
      <c r="V79" s="57"/>
      <c r="W79" s="26"/>
      <c r="X79" s="59"/>
    </row>
    <row r="80" spans="1:24" s="20" customFormat="1" ht="14.25" customHeight="1">
      <c r="A80" s="58" t="s">
        <v>201</v>
      </c>
      <c r="B80" s="24">
        <v>23</v>
      </c>
      <c r="C80" s="4">
        <v>10125236478</v>
      </c>
      <c r="D80" s="28" t="s">
        <v>27</v>
      </c>
      <c r="E80" s="15" t="s">
        <v>56</v>
      </c>
      <c r="F80" s="15" t="s">
        <v>182</v>
      </c>
      <c r="G80" s="15" t="s">
        <v>39</v>
      </c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6"/>
      <c r="V80" s="57"/>
      <c r="W80" s="26"/>
      <c r="X80" s="59"/>
    </row>
    <row r="81" spans="1:24" s="20" customFormat="1" ht="14.25" customHeight="1">
      <c r="A81" s="58" t="s">
        <v>201</v>
      </c>
      <c r="B81" s="24">
        <v>53</v>
      </c>
      <c r="C81" s="4">
        <v>10105798890</v>
      </c>
      <c r="D81" s="28" t="s">
        <v>167</v>
      </c>
      <c r="E81" s="15" t="s">
        <v>57</v>
      </c>
      <c r="F81" s="15" t="s">
        <v>182</v>
      </c>
      <c r="G81" s="15" t="s">
        <v>76</v>
      </c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6"/>
      <c r="V81" s="57"/>
      <c r="W81" s="26"/>
      <c r="X81" s="59"/>
    </row>
    <row r="82" spans="1:24" s="20" customFormat="1" ht="14.25" customHeight="1">
      <c r="A82" s="58" t="s">
        <v>201</v>
      </c>
      <c r="B82" s="24">
        <v>71</v>
      </c>
      <c r="C82" s="4">
        <v>10107339978</v>
      </c>
      <c r="D82" s="28" t="s">
        <v>33</v>
      </c>
      <c r="E82" s="15" t="s">
        <v>135</v>
      </c>
      <c r="F82" s="15" t="s">
        <v>10</v>
      </c>
      <c r="G82" s="15" t="s">
        <v>38</v>
      </c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6"/>
      <c r="V82" s="57"/>
      <c r="W82" s="26"/>
      <c r="X82" s="59"/>
    </row>
    <row r="83" spans="1:24" s="20" customFormat="1" ht="14.25" customHeight="1">
      <c r="A83" s="58" t="s">
        <v>201</v>
      </c>
      <c r="B83" s="24">
        <v>52</v>
      </c>
      <c r="C83" s="4">
        <v>10126946409</v>
      </c>
      <c r="D83" s="28" t="s">
        <v>78</v>
      </c>
      <c r="E83" s="15" t="s">
        <v>80</v>
      </c>
      <c r="F83" s="15" t="s">
        <v>182</v>
      </c>
      <c r="G83" s="15" t="s">
        <v>76</v>
      </c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6"/>
      <c r="V83" s="57"/>
      <c r="W83" s="26"/>
      <c r="X83" s="59"/>
    </row>
    <row r="84" spans="1:24" s="20" customFormat="1" ht="14.25" customHeight="1">
      <c r="A84" s="58" t="s">
        <v>201</v>
      </c>
      <c r="B84" s="24">
        <v>97</v>
      </c>
      <c r="C84" s="4">
        <v>10127428375</v>
      </c>
      <c r="D84" s="28" t="s">
        <v>128</v>
      </c>
      <c r="E84" s="15" t="s">
        <v>131</v>
      </c>
      <c r="F84" s="15" t="s">
        <v>183</v>
      </c>
      <c r="G84" s="15" t="s">
        <v>110</v>
      </c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6"/>
      <c r="V84" s="57"/>
      <c r="W84" s="26"/>
      <c r="X84" s="59"/>
    </row>
    <row r="85" spans="1:24" s="20" customFormat="1" ht="14.25" customHeight="1">
      <c r="A85" s="58" t="s">
        <v>201</v>
      </c>
      <c r="B85" s="24">
        <v>31</v>
      </c>
      <c r="C85" s="4">
        <v>10129071824</v>
      </c>
      <c r="D85" s="28" t="s">
        <v>153</v>
      </c>
      <c r="E85" s="15" t="s">
        <v>154</v>
      </c>
      <c r="F85" s="15" t="s">
        <v>183</v>
      </c>
      <c r="G85" s="15" t="s">
        <v>39</v>
      </c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6"/>
      <c r="V85" s="57"/>
      <c r="W85" s="26"/>
      <c r="X85" s="59"/>
    </row>
    <row r="86" spans="1:24" s="20" customFormat="1" ht="14.25" customHeight="1">
      <c r="A86" s="58" t="s">
        <v>201</v>
      </c>
      <c r="B86" s="24">
        <v>11</v>
      </c>
      <c r="C86" s="4">
        <v>10113559601</v>
      </c>
      <c r="D86" s="28" t="s">
        <v>17</v>
      </c>
      <c r="E86" s="15" t="s">
        <v>45</v>
      </c>
      <c r="F86" s="15" t="s">
        <v>183</v>
      </c>
      <c r="G86" s="15" t="s">
        <v>39</v>
      </c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6"/>
      <c r="V86" s="57"/>
      <c r="W86" s="26"/>
      <c r="X86" s="59"/>
    </row>
    <row r="87" spans="1:24" s="20" customFormat="1" ht="14.25" customHeight="1">
      <c r="A87" s="58" t="s">
        <v>201</v>
      </c>
      <c r="B87" s="24">
        <v>26</v>
      </c>
      <c r="C87" s="4">
        <v>10196307143</v>
      </c>
      <c r="D87" s="28" t="s">
        <v>30</v>
      </c>
      <c r="E87" s="15" t="s">
        <v>59</v>
      </c>
      <c r="F87" s="15" t="s">
        <v>182</v>
      </c>
      <c r="G87" s="15" t="s">
        <v>39</v>
      </c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6"/>
      <c r="V87" s="57"/>
      <c r="W87" s="26"/>
      <c r="X87" s="59"/>
    </row>
    <row r="88" spans="1:24" s="20" customFormat="1" ht="14.25" customHeight="1" thickBot="1">
      <c r="A88" s="60" t="s">
        <v>201</v>
      </c>
      <c r="B88" s="61">
        <v>51</v>
      </c>
      <c r="C88" s="62">
        <v>10119245619</v>
      </c>
      <c r="D88" s="63" t="s">
        <v>77</v>
      </c>
      <c r="E88" s="64" t="s">
        <v>79</v>
      </c>
      <c r="F88" s="64" t="s">
        <v>182</v>
      </c>
      <c r="G88" s="64" t="s">
        <v>76</v>
      </c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8"/>
      <c r="V88" s="125"/>
      <c r="W88" s="65"/>
      <c r="X88" s="66"/>
    </row>
    <row r="89" spans="1:24" ht="8.25" customHeight="1" thickBot="1" thickTop="1">
      <c r="A89" s="43"/>
      <c r="B89" s="16"/>
      <c r="C89" s="42"/>
      <c r="D89" s="19"/>
      <c r="E89" s="18"/>
      <c r="F89" s="18"/>
      <c r="G89" s="18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23"/>
      <c r="V89" s="45"/>
      <c r="W89" s="17"/>
      <c r="X89" s="46"/>
    </row>
    <row r="90" spans="1:24" s="20" customFormat="1" ht="15" customHeight="1" thickTop="1">
      <c r="A90" s="173" t="s">
        <v>184</v>
      </c>
      <c r="B90" s="174"/>
      <c r="C90" s="174"/>
      <c r="D90" s="174"/>
      <c r="E90" s="126"/>
      <c r="F90" s="126"/>
      <c r="G90" s="174" t="s">
        <v>185</v>
      </c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5"/>
    </row>
    <row r="91" spans="1:24" s="75" customFormat="1" ht="10.5" customHeight="1">
      <c r="A91" s="67" t="s">
        <v>205</v>
      </c>
      <c r="B91" s="68"/>
      <c r="C91" s="69"/>
      <c r="D91" s="70"/>
      <c r="E91" s="70"/>
      <c r="F91" s="70"/>
      <c r="G91" s="71" t="s">
        <v>40</v>
      </c>
      <c r="H91" s="72">
        <v>13</v>
      </c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3"/>
      <c r="V91" s="73"/>
      <c r="W91" s="71" t="s">
        <v>186</v>
      </c>
      <c r="X91" s="74">
        <f>COUNTIF(F$21:F107,"ЗМС")</f>
        <v>0</v>
      </c>
    </row>
    <row r="92" spans="1:24" s="75" customFormat="1" ht="10.5" customHeight="1">
      <c r="A92" s="67" t="s">
        <v>195</v>
      </c>
      <c r="B92" s="68"/>
      <c r="C92" s="76"/>
      <c r="D92" s="70"/>
      <c r="E92" s="70"/>
      <c r="F92" s="70"/>
      <c r="G92" s="77" t="s">
        <v>11</v>
      </c>
      <c r="H92" s="78">
        <f>H93+H98</f>
        <v>66</v>
      </c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73"/>
      <c r="V92" s="73"/>
      <c r="W92" s="77" t="s">
        <v>187</v>
      </c>
      <c r="X92" s="79">
        <f>COUNTIF(F$21:F107,"МСМК")</f>
        <v>0</v>
      </c>
    </row>
    <row r="93" spans="1:24" s="75" customFormat="1" ht="10.5" customHeight="1">
      <c r="A93" s="67" t="s">
        <v>196</v>
      </c>
      <c r="B93" s="68"/>
      <c r="C93" s="80"/>
      <c r="D93" s="70"/>
      <c r="E93" s="70"/>
      <c r="F93" s="70"/>
      <c r="G93" s="77" t="s">
        <v>12</v>
      </c>
      <c r="H93" s="78">
        <f>H94+H96+H95+H97</f>
        <v>66</v>
      </c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73"/>
      <c r="V93" s="73"/>
      <c r="W93" s="77" t="s">
        <v>188</v>
      </c>
      <c r="X93" s="79">
        <f>COUNTIF(F$21:F89,"МС")</f>
        <v>0</v>
      </c>
    </row>
    <row r="94" spans="1:24" s="75" customFormat="1" ht="10.5" customHeight="1">
      <c r="A94" s="67" t="s">
        <v>197</v>
      </c>
      <c r="B94" s="68"/>
      <c r="C94" s="80"/>
      <c r="D94" s="70"/>
      <c r="E94" s="70"/>
      <c r="F94" s="70"/>
      <c r="G94" s="77" t="s">
        <v>13</v>
      </c>
      <c r="H94" s="78">
        <f>COUNT(A23:A88)</f>
        <v>41</v>
      </c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73"/>
      <c r="V94" s="73"/>
      <c r="W94" s="77" t="s">
        <v>10</v>
      </c>
      <c r="X94" s="79">
        <f>COUNTIF(F$20:F89,"КМС")</f>
        <v>30</v>
      </c>
    </row>
    <row r="95" spans="1:24" s="75" customFormat="1" ht="10.5" customHeight="1">
      <c r="A95" s="81"/>
      <c r="B95" s="68"/>
      <c r="C95" s="80"/>
      <c r="D95" s="70"/>
      <c r="E95" s="82"/>
      <c r="F95" s="82"/>
      <c r="G95" s="77" t="s">
        <v>189</v>
      </c>
      <c r="H95" s="78">
        <f>COUNTIF(A23:A88,"НФ")</f>
        <v>25</v>
      </c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73"/>
      <c r="V95" s="73"/>
      <c r="W95" s="77" t="s">
        <v>182</v>
      </c>
      <c r="X95" s="79">
        <f>COUNTIF(F$22:F107,"1 СР")</f>
        <v>13</v>
      </c>
    </row>
    <row r="96" spans="1:24" s="75" customFormat="1" ht="10.5" customHeight="1">
      <c r="A96" s="83"/>
      <c r="B96" s="84"/>
      <c r="C96" s="85"/>
      <c r="D96" s="70"/>
      <c r="E96" s="82"/>
      <c r="F96" s="82"/>
      <c r="G96" s="77" t="s">
        <v>190</v>
      </c>
      <c r="H96" s="78">
        <f>COUNTIF(A23:A88,"ЛИМ")</f>
        <v>0</v>
      </c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73"/>
      <c r="V96" s="73"/>
      <c r="W96" s="77" t="s">
        <v>183</v>
      </c>
      <c r="X96" s="79">
        <f>COUNTIF(F$22:F107,"2 СР")</f>
        <v>23</v>
      </c>
    </row>
    <row r="97" spans="1:24" s="75" customFormat="1" ht="10.5" customHeight="1">
      <c r="A97" s="86"/>
      <c r="B97" s="68"/>
      <c r="C97" s="87"/>
      <c r="D97" s="70"/>
      <c r="E97" s="70"/>
      <c r="F97" s="70"/>
      <c r="G97" s="77" t="s">
        <v>14</v>
      </c>
      <c r="H97" s="78">
        <f>COUNTIF(A23:A88,"ДСКВ")</f>
        <v>0</v>
      </c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73"/>
      <c r="V97" s="73"/>
      <c r="W97" s="77" t="s">
        <v>191</v>
      </c>
      <c r="X97" s="79">
        <f>COUNTIF(F$22:F107,"3 СР")</f>
        <v>0</v>
      </c>
    </row>
    <row r="98" spans="1:24" s="75" customFormat="1" ht="10.5" customHeight="1">
      <c r="A98" s="86"/>
      <c r="B98" s="68"/>
      <c r="C98" s="87"/>
      <c r="D98" s="88"/>
      <c r="E98" s="88"/>
      <c r="F98" s="88"/>
      <c r="G98" s="77" t="s">
        <v>192</v>
      </c>
      <c r="H98" s="78">
        <f>COUNTIF(A23:A88,"НС")</f>
        <v>0</v>
      </c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89"/>
      <c r="V98" s="89"/>
      <c r="W98" s="77"/>
      <c r="X98" s="90"/>
    </row>
    <row r="99" spans="1:24" s="75" customFormat="1" ht="6" customHeight="1">
      <c r="A99" s="91"/>
      <c r="B99" s="70"/>
      <c r="C99" s="70"/>
      <c r="D99" s="70"/>
      <c r="E99" s="70"/>
      <c r="F99" s="70"/>
      <c r="G99" s="8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3"/>
      <c r="V99" s="73"/>
      <c r="W99" s="73"/>
      <c r="X99" s="94"/>
    </row>
    <row r="100" spans="1:24" s="128" customFormat="1" ht="13.5" customHeight="1">
      <c r="A100" s="176" t="s">
        <v>193</v>
      </c>
      <c r="B100" s="177"/>
      <c r="C100" s="177"/>
      <c r="D100" s="177"/>
      <c r="E100" s="177" t="s">
        <v>6</v>
      </c>
      <c r="F100" s="177"/>
      <c r="G100" s="177"/>
      <c r="H100" s="177" t="s">
        <v>7</v>
      </c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 t="s">
        <v>194</v>
      </c>
      <c r="W100" s="177"/>
      <c r="X100" s="178"/>
    </row>
    <row r="101" spans="1:24" s="75" customFormat="1" ht="10.5" customHeight="1">
      <c r="A101" s="179"/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73"/>
      <c r="W101" s="73"/>
      <c r="X101" s="94"/>
    </row>
    <row r="102" spans="1:24" s="75" customFormat="1" ht="10.5" customHeight="1">
      <c r="A102" s="91"/>
      <c r="B102" s="70"/>
      <c r="C102" s="70"/>
      <c r="D102" s="70"/>
      <c r="E102" s="70"/>
      <c r="F102" s="70"/>
      <c r="G102" s="70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6"/>
      <c r="V102" s="73"/>
      <c r="W102" s="73"/>
      <c r="X102" s="94"/>
    </row>
    <row r="103" spans="1:24" s="75" customFormat="1" ht="10.5" customHeight="1">
      <c r="A103" s="91"/>
      <c r="B103" s="70"/>
      <c r="C103" s="70"/>
      <c r="D103" s="70"/>
      <c r="E103" s="70"/>
      <c r="F103" s="70"/>
      <c r="G103" s="70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6"/>
      <c r="V103" s="73"/>
      <c r="W103" s="73"/>
      <c r="X103" s="94"/>
    </row>
    <row r="104" spans="1:24" s="75" customFormat="1" ht="10.5" customHeight="1">
      <c r="A104" s="91"/>
      <c r="B104" s="70"/>
      <c r="C104" s="70"/>
      <c r="D104" s="70"/>
      <c r="E104" s="70"/>
      <c r="F104" s="70"/>
      <c r="G104" s="70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6"/>
      <c r="V104" s="73"/>
      <c r="W104" s="73"/>
      <c r="X104" s="94"/>
    </row>
    <row r="105" spans="1:24" s="75" customFormat="1" ht="10.5" customHeight="1">
      <c r="A105" s="91"/>
      <c r="B105" s="70"/>
      <c r="C105" s="70"/>
      <c r="D105" s="70"/>
      <c r="E105" s="70"/>
      <c r="F105" s="70"/>
      <c r="G105" s="70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6"/>
      <c r="V105" s="73"/>
      <c r="W105" s="73"/>
      <c r="X105" s="94"/>
    </row>
    <row r="106" spans="1:24" s="75" customFormat="1" ht="15" customHeight="1" thickBot="1">
      <c r="A106" s="181"/>
      <c r="B106" s="182"/>
      <c r="C106" s="182"/>
      <c r="D106" s="182"/>
      <c r="E106" s="182" t="str">
        <f>G17</f>
        <v>Кавтасьева Е.Г. (1 кат, г. Самара)</v>
      </c>
      <c r="F106" s="182"/>
      <c r="G106" s="182"/>
      <c r="H106" s="182" t="str">
        <f>G18</f>
        <v>Передельская С.А. (1 кат, г. Самара)</v>
      </c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 t="str">
        <f>G19</f>
        <v>Осянин Ю.И. (В.К., г. Самара)</v>
      </c>
      <c r="W106" s="182"/>
      <c r="X106" s="183"/>
    </row>
    <row r="107" spans="1:24" s="75" customFormat="1" ht="10.5" customHeight="1" thickTop="1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</row>
  </sheetData>
  <sheetProtection/>
  <mergeCells count="37">
    <mergeCell ref="A101:E101"/>
    <mergeCell ref="F101:U101"/>
    <mergeCell ref="A106:D106"/>
    <mergeCell ref="E106:G106"/>
    <mergeCell ref="H106:U106"/>
    <mergeCell ref="V106:X106"/>
    <mergeCell ref="X21:X22"/>
    <mergeCell ref="A90:D90"/>
    <mergeCell ref="G90:X90"/>
    <mergeCell ref="A100:D100"/>
    <mergeCell ref="E100:G100"/>
    <mergeCell ref="H100:U100"/>
    <mergeCell ref="V100:X100"/>
    <mergeCell ref="G21:G22"/>
    <mergeCell ref="H21:S21"/>
    <mergeCell ref="T21:T22"/>
    <mergeCell ref="U21:U22"/>
    <mergeCell ref="V21:V22"/>
    <mergeCell ref="W21:W22"/>
    <mergeCell ref="A21:A22"/>
    <mergeCell ref="B21:B22"/>
    <mergeCell ref="C21:C22"/>
    <mergeCell ref="D21:D22"/>
    <mergeCell ref="E21:E22"/>
    <mergeCell ref="F21:F22"/>
    <mergeCell ref="A8:X8"/>
    <mergeCell ref="A9:X9"/>
    <mergeCell ref="A10:X10"/>
    <mergeCell ref="A11:X11"/>
    <mergeCell ref="A15:G15"/>
    <mergeCell ref="H15:X15"/>
    <mergeCell ref="A1:X1"/>
    <mergeCell ref="A2:X2"/>
    <mergeCell ref="A3:X3"/>
    <mergeCell ref="A4:X4"/>
    <mergeCell ref="A6:X6"/>
    <mergeCell ref="A7:X7"/>
  </mergeCells>
  <printOptions/>
  <pageMargins left="0.1968503937007874" right="0.1968503937007874" top="0.1968503937007874" bottom="0.1968503937007874" header="0" footer="0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758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Arsen</cp:lastModifiedBy>
  <cp:lastPrinted>2022-07-25T13:33:01Z</cp:lastPrinted>
  <dcterms:created xsi:type="dcterms:W3CDTF">2020-03-05T07:38:17Z</dcterms:created>
  <dcterms:modified xsi:type="dcterms:W3CDTF">2022-08-04T12:23:37Z</dcterms:modified>
  <cp:category/>
  <cp:version/>
  <cp:contentType/>
  <cp:contentStatus/>
</cp:coreProperties>
</file>