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9A57D953-9C06-4407-8321-443DFA9BBE72}" xr6:coauthVersionLast="47" xr6:coauthVersionMax="47" xr10:uidLastSave="{00000000-0000-0000-0000-000000000000}"/>
  <bookViews>
    <workbookView xWindow="-108" yWindow="-108" windowWidth="23256" windowHeight="12456" tabRatio="789" activeTab="3" xr2:uid="{00000000-000D-0000-FFFF-FFFF00000000}"/>
  </bookViews>
  <sheets>
    <sheet name="инд г на время мужчины" sheetId="101" r:id="rId1"/>
    <sheet name="групп г  мужчины" sheetId="102" r:id="rId2"/>
    <sheet name="инд г на время юниоры 17-18" sheetId="103" r:id="rId3"/>
    <sheet name="групп г  юниоры 17-18" sheetId="104" r:id="rId4"/>
  </sheets>
  <definedNames>
    <definedName name="_xlnm.Print_Titles" localSheetId="1">'групп г  мужчины'!$21:$22</definedName>
    <definedName name="_xlnm.Print_Titles" localSheetId="3">'групп г  юниоры 17-18'!$21:$22</definedName>
    <definedName name="_xlnm.Print_Titles" localSheetId="0">'инд г на время мужчины'!$21:$22</definedName>
    <definedName name="_xlnm.Print_Titles" localSheetId="2">'инд г на время юниоры 17-18'!$21:$22</definedName>
    <definedName name="_xlnm.Print_Area" localSheetId="1">'групп г  мужчины'!$A$1:$L$67</definedName>
    <definedName name="_xlnm.Print_Area" localSheetId="3">'групп г  юниоры 17-18'!$A$1:$L$61</definedName>
    <definedName name="_xlnm.Print_Area" localSheetId="0">'инд г на время мужчины'!$A$1:$L$64</definedName>
    <definedName name="_xlnm.Print_Area" localSheetId="2">'инд г на время юниоры 17-18'!$A$1:$L$61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1" i="104" l="1"/>
  <c r="E61" i="104"/>
  <c r="A61" i="104"/>
  <c r="H52" i="104"/>
  <c r="L51" i="104"/>
  <c r="H51" i="104"/>
  <c r="L50" i="104"/>
  <c r="H50" i="104"/>
  <c r="L49" i="104"/>
  <c r="H49" i="104"/>
  <c r="L48" i="104"/>
  <c r="H48" i="104"/>
  <c r="L47" i="104"/>
  <c r="L46" i="104"/>
  <c r="L45" i="104"/>
  <c r="J42" i="104"/>
  <c r="I42" i="104"/>
  <c r="J41" i="104"/>
  <c r="I41" i="104"/>
  <c r="J40" i="104"/>
  <c r="I40" i="104"/>
  <c r="J39" i="104"/>
  <c r="I39" i="104"/>
  <c r="J38" i="104"/>
  <c r="I38" i="104"/>
  <c r="J37" i="104"/>
  <c r="I37" i="104"/>
  <c r="J36" i="104"/>
  <c r="I36" i="104"/>
  <c r="J35" i="104"/>
  <c r="I35" i="104"/>
  <c r="J34" i="104"/>
  <c r="I34" i="104"/>
  <c r="J33" i="104"/>
  <c r="I33" i="104"/>
  <c r="J32" i="104"/>
  <c r="I32" i="104"/>
  <c r="J31" i="104"/>
  <c r="I31" i="104"/>
  <c r="J30" i="104"/>
  <c r="I30" i="104"/>
  <c r="J29" i="104"/>
  <c r="I29" i="104"/>
  <c r="J28" i="104"/>
  <c r="I28" i="104"/>
  <c r="J27" i="104"/>
  <c r="I27" i="104"/>
  <c r="J26" i="104"/>
  <c r="I26" i="104"/>
  <c r="J25" i="104"/>
  <c r="I25" i="104"/>
  <c r="J24" i="104"/>
  <c r="I24" i="104"/>
  <c r="J23" i="104"/>
  <c r="J23" i="103"/>
  <c r="I61" i="103"/>
  <c r="E61" i="103"/>
  <c r="A61" i="103"/>
  <c r="H52" i="103"/>
  <c r="L51" i="103"/>
  <c r="H51" i="103"/>
  <c r="L50" i="103"/>
  <c r="H50" i="103"/>
  <c r="L49" i="103"/>
  <c r="H49" i="103"/>
  <c r="L48" i="103"/>
  <c r="H48" i="103"/>
  <c r="L47" i="103"/>
  <c r="L46" i="103"/>
  <c r="L45" i="103"/>
  <c r="J42" i="103"/>
  <c r="I42" i="103"/>
  <c r="J41" i="103"/>
  <c r="I41" i="103"/>
  <c r="J40" i="103"/>
  <c r="I40" i="103"/>
  <c r="J39" i="103"/>
  <c r="I39" i="103"/>
  <c r="J38" i="103"/>
  <c r="I38" i="103"/>
  <c r="J37" i="103"/>
  <c r="I37" i="103"/>
  <c r="J36" i="103"/>
  <c r="I36" i="103"/>
  <c r="J35" i="103"/>
  <c r="I35" i="103"/>
  <c r="J34" i="103"/>
  <c r="I34" i="103"/>
  <c r="J33" i="103"/>
  <c r="I33" i="103"/>
  <c r="J32" i="103"/>
  <c r="I32" i="103"/>
  <c r="J31" i="103"/>
  <c r="I31" i="103"/>
  <c r="J30" i="103"/>
  <c r="I30" i="103"/>
  <c r="J29" i="103"/>
  <c r="I29" i="103"/>
  <c r="J28" i="103"/>
  <c r="I28" i="103"/>
  <c r="J27" i="103"/>
  <c r="I27" i="103"/>
  <c r="J26" i="103"/>
  <c r="I26" i="103"/>
  <c r="J25" i="103"/>
  <c r="I25" i="103"/>
  <c r="J24" i="103"/>
  <c r="I24" i="103"/>
  <c r="I39" i="102"/>
  <c r="J39" i="102"/>
  <c r="I40" i="102"/>
  <c r="J40" i="102"/>
  <c r="I41" i="102"/>
  <c r="J41" i="102"/>
  <c r="I42" i="102"/>
  <c r="J42" i="102"/>
  <c r="I43" i="102"/>
  <c r="J43" i="102"/>
  <c r="I44" i="102"/>
  <c r="J44" i="102"/>
  <c r="I45" i="102"/>
  <c r="J45" i="102"/>
  <c r="I46" i="102"/>
  <c r="J46" i="102"/>
  <c r="I67" i="102"/>
  <c r="E67" i="102"/>
  <c r="A67" i="102"/>
  <c r="H58" i="102"/>
  <c r="L57" i="102"/>
  <c r="H57" i="102"/>
  <c r="L56" i="102"/>
  <c r="H56" i="102"/>
  <c r="L55" i="102"/>
  <c r="H55" i="102"/>
  <c r="L54" i="102"/>
  <c r="H54" i="102"/>
  <c r="L53" i="102"/>
  <c r="L52" i="102"/>
  <c r="L51" i="102"/>
  <c r="J38" i="102"/>
  <c r="I38" i="102"/>
  <c r="J37" i="102"/>
  <c r="I37" i="102"/>
  <c r="J36" i="102"/>
  <c r="I36" i="102"/>
  <c r="J35" i="102"/>
  <c r="I35" i="102"/>
  <c r="J34" i="102"/>
  <c r="I34" i="102"/>
  <c r="J33" i="102"/>
  <c r="I33" i="102"/>
  <c r="J32" i="102"/>
  <c r="I32" i="102"/>
  <c r="J31" i="102"/>
  <c r="I31" i="102"/>
  <c r="J30" i="102"/>
  <c r="I30" i="102"/>
  <c r="J29" i="102"/>
  <c r="I29" i="102"/>
  <c r="J28" i="102"/>
  <c r="I28" i="102"/>
  <c r="J27" i="102"/>
  <c r="I27" i="102"/>
  <c r="J26" i="102"/>
  <c r="I26" i="102"/>
  <c r="J25" i="102"/>
  <c r="I25" i="102"/>
  <c r="J24" i="102"/>
  <c r="I24" i="102"/>
  <c r="J23" i="102"/>
  <c r="J23" i="101"/>
  <c r="H47" i="104" l="1"/>
  <c r="H46" i="104" s="1"/>
  <c r="H47" i="103"/>
  <c r="H46" i="103" s="1"/>
  <c r="H53" i="102"/>
  <c r="H52" i="102" s="1"/>
  <c r="H55" i="101"/>
  <c r="H53" i="101"/>
  <c r="H51" i="101"/>
  <c r="I64" i="101"/>
  <c r="E64" i="101"/>
  <c r="A64" i="101"/>
  <c r="L54" i="101"/>
  <c r="H54" i="101"/>
  <c r="L53" i="101"/>
  <c r="L52" i="101"/>
  <c r="H52" i="101"/>
  <c r="L51" i="101"/>
  <c r="L50" i="101"/>
  <c r="L49" i="101"/>
  <c r="L48" i="101"/>
  <c r="J42" i="101"/>
  <c r="I42" i="101"/>
  <c r="J41" i="101"/>
  <c r="I41" i="101"/>
  <c r="J40" i="101"/>
  <c r="I40" i="101"/>
  <c r="J39" i="101"/>
  <c r="I39" i="101"/>
  <c r="J38" i="101"/>
  <c r="I38" i="101"/>
  <c r="J37" i="101"/>
  <c r="I37" i="101"/>
  <c r="J36" i="101"/>
  <c r="I36" i="101"/>
  <c r="J35" i="101"/>
  <c r="I35" i="101"/>
  <c r="J34" i="101"/>
  <c r="I34" i="101"/>
  <c r="J33" i="101"/>
  <c r="I33" i="101"/>
  <c r="J32" i="101"/>
  <c r="I32" i="101"/>
  <c r="J31" i="101"/>
  <c r="I31" i="101"/>
  <c r="J30" i="101"/>
  <c r="I30" i="101"/>
  <c r="J29" i="101"/>
  <c r="I29" i="101"/>
  <c r="J28" i="101"/>
  <c r="I28" i="101"/>
  <c r="J27" i="101"/>
  <c r="I27" i="101"/>
  <c r="J26" i="101"/>
  <c r="I26" i="101"/>
  <c r="J25" i="101"/>
  <c r="I25" i="101"/>
  <c r="J24" i="101"/>
  <c r="I24" i="101"/>
  <c r="H50" i="101" l="1"/>
  <c r="H49" i="101" s="1"/>
</calcChain>
</file>

<file path=xl/sharedStrings.xml><?xml version="1.0" encoding="utf-8"?>
<sst xmlns="http://schemas.openxmlformats.org/spreadsheetml/2006/main" count="544" uniqueCount="139">
  <si>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</si>
  <si>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</si>
  <si>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</si>
  <si>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</si>
  <si>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</si>
  <si>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</si>
  <si>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</si>
  <si>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</si>
  <si>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</si>
  <si>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</si>
  <si>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</si>
  <si>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</si>
  <si>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</si>
  <si>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</si>
  <si>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</si>
  <si>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</si>
  <si>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</si>
  <si>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</si>
  <si>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</si>
  <si>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</si>
  <si>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</si>
  <si>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</si>
  <si>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</si>
  <si>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</si>
  <si>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</si>
  <si>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</si>
  <si>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</si>
  <si>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</si>
  <si>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</si>
  <si>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</si>
  <si>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</si>
  <si>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</si>
  <si>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</si>
  <si>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</si>
  <si>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</si>
  <si>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</si>
  <si>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</si>
  <si>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</si>
  <si>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</si>
  <si>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</si>
  <si>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</si>
  <si>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</si>
  <si>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2 СР</t>
  </si>
  <si>
    <t/>
  </si>
  <si>
    <t>3 СР</t>
  </si>
  <si>
    <t>ВСЕРОССИЙСКИЕ СОРЕВНОВАНИЯ</t>
  </si>
  <si>
    <t>НС</t>
  </si>
  <si>
    <t>СУДЬЯ НА ФИНИШЕ</t>
  </si>
  <si>
    <t>шоссе - индивидуальная гонка на время</t>
  </si>
  <si>
    <t>№ ВРВС: 0080511611Я</t>
  </si>
  <si>
    <t>Министерство спорта Кабардино‐Балкарской Республики</t>
  </si>
  <si>
    <t>Федерации велосипедного спорта Кабардино‐Балкарской Республики</t>
  </si>
  <si>
    <t>МЕСТО ПРОВЕДЕНИЯ: г. Нальчик, г. Прохладный</t>
  </si>
  <si>
    <t>ДАТА ПРОВЕДЕНИЯ: 19 августа 2023 года</t>
  </si>
  <si>
    <t>Мужчины</t>
  </si>
  <si>
    <t>НАЧАЛО ГОНКИ: 11ч 30м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</si>
  <si>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01м</t>
    </r>
  </si>
  <si>
    <t>Попова Е.В. (ВК, Воронежская область)</t>
  </si>
  <si>
    <t>Азаров С.Н. (ВК, Санкт‐Петербург)</t>
  </si>
  <si>
    <t>Шатрыгина Е.В. (ВК, Свердловская область)</t>
  </si>
  <si>
    <t>НАЗВАНИЕ ТРАССЫ / РЕГ. НОМЕР: Майсуий район</t>
  </si>
  <si>
    <t>7,8 км /1</t>
  </si>
  <si>
    <t>№ ЕКП 2023: 31325</t>
  </si>
  <si>
    <t>Температура: +33</t>
  </si>
  <si>
    <t>Влажность: 30%</t>
  </si>
  <si>
    <t>Осадки: переменная облачность</t>
  </si>
  <si>
    <t>Ветер: 1 м/с В</t>
  </si>
  <si>
    <t>САВЕЛЬЕВ Денис</t>
  </si>
  <si>
    <t>Самарская область</t>
  </si>
  <si>
    <t>ГАНСЕВИЧ Богдан</t>
  </si>
  <si>
    <t>СМЕТАНИН Владимир</t>
  </si>
  <si>
    <t>ГОМОЗКОВ Артём</t>
  </si>
  <si>
    <t>Санкт‐Петербург</t>
  </si>
  <si>
    <t>ЗИМАРИН Матвей</t>
  </si>
  <si>
    <t>Свердловская область</t>
  </si>
  <si>
    <t>ОРЕХОВ Максим</t>
  </si>
  <si>
    <t>САВЕКИН Даниил</t>
  </si>
  <si>
    <t>ЕРШОВ Артур</t>
  </si>
  <si>
    <t>ЗАКИРОВ Тимур</t>
  </si>
  <si>
    <t>ЕМЕЛЬЯНОВ Лев</t>
  </si>
  <si>
    <t>ДОКУЧАЕВ Михаил</t>
  </si>
  <si>
    <t>ВАСИЛЬЕВ Павел</t>
  </si>
  <si>
    <t>ЯЦЕНКО Иван</t>
  </si>
  <si>
    <t>ГРИБАНОВ Александр</t>
  </si>
  <si>
    <t>Алтайский край</t>
  </si>
  <si>
    <t>КИРЖАЙКИН Никита</t>
  </si>
  <si>
    <t>Республика Крым</t>
  </si>
  <si>
    <t>ДИКИЙ Марк</t>
  </si>
  <si>
    <t>Омская область</t>
  </si>
  <si>
    <t>ГЕЛЬМУТДИНОВ Иван</t>
  </si>
  <si>
    <t>ТИШКИН Александр</t>
  </si>
  <si>
    <t>ОВЧИННИКОВ Евгений</t>
  </si>
  <si>
    <t>ПОПОВ Антон</t>
  </si>
  <si>
    <t>Воронежская область</t>
  </si>
  <si>
    <t>КУЛИКОВ Сергей</t>
  </si>
  <si>
    <t>Новосибирская область</t>
  </si>
  <si>
    <t>МАРТЫНОВ Никита</t>
  </si>
  <si>
    <t>шоссе - групповая гонка</t>
  </si>
  <si>
    <t>ДАТА ПРОВЕДЕНИЯ: 20 августа 2023 года</t>
  </si>
  <si>
    <t>НАЧАЛО ГОНКИ: 11ч 20м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</si>
  <si>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41м</t>
    </r>
  </si>
  <si>
    <t>103 км /1</t>
  </si>
  <si>
    <t>№ ВРВС:0080601611Я</t>
  </si>
  <si>
    <t>НАЗВАНИЕ ТРАССЫ / РЕГ. НОМЕР: п. Октябрьский ‐ Нальчик ‐ п. Октябрьский</t>
  </si>
  <si>
    <t>Температура: +35</t>
  </si>
  <si>
    <t>Влажность: 20%</t>
  </si>
  <si>
    <t>Осадки: солнечно</t>
  </si>
  <si>
    <t>Ветер: 3 м/с В</t>
  </si>
  <si>
    <t>ВЬЮНОШЕВ Михаил</t>
  </si>
  <si>
    <t>ШАМРАЙ Константин</t>
  </si>
  <si>
    <t>Ставропольский край</t>
  </si>
  <si>
    <t>УЛЬЯНОВ Артём</t>
  </si>
  <si>
    <t>НФ</t>
  </si>
  <si>
    <t>Юниоры 17-18 лет</t>
  </si>
  <si>
    <t>НАЧАЛО ГОНКИ: 11ч 01м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</si>
  <si>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11ч 30м</t>
    </r>
  </si>
  <si>
    <t>НИКОНОВ Александр</t>
  </si>
  <si>
    <t>КОРМЩИКОВ Иван</t>
  </si>
  <si>
    <t>Кировская область</t>
  </si>
  <si>
    <t>ПЕРЕПЕЛИЦА Вадим</t>
  </si>
  <si>
    <t>Краснодарский край</t>
  </si>
  <si>
    <t>ЖОГЛО Ефим</t>
  </si>
  <si>
    <t>БОНДАРЕНКО Мирон</t>
  </si>
  <si>
    <t>КИРСАНОВ Алексей</t>
  </si>
  <si>
    <t>ИВАНКОВ Ян</t>
  </si>
  <si>
    <t>ГРЕБЕНЮКОВ Никита</t>
  </si>
  <si>
    <t>ХОВМЕНЕЦ Михаил</t>
  </si>
  <si>
    <t>АХУНОВ Дамир</t>
  </si>
  <si>
    <t>ШМАТОВ Никита</t>
  </si>
  <si>
    <t>ЗЕМЛЯНОЙ Денис</t>
  </si>
  <si>
    <t>ТРИФОНОВ Кирилл</t>
  </si>
  <si>
    <t>МИТЮКОВ Ярослав</t>
  </si>
  <si>
    <t>ЗОТОВ Арсентий</t>
  </si>
  <si>
    <t>КЛЕТУШКИН Игорь</t>
  </si>
  <si>
    <t>АХУНОВ Эльдар</t>
  </si>
  <si>
    <t>МЫЦОВ Данила</t>
  </si>
  <si>
    <t>МАМУЛИН Дмитрий</t>
  </si>
  <si>
    <t>СОЗИНОВ Владислав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</si>
  <si>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46м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</si>
</sst>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148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2" fontId="14" fillId="0" borderId="2" xfId="0" applyNumberFormat="1" applyFont="1" applyBorder="1" applyAlignment="1">
      <alignment vertical="center"/>
    </xf>
    <xf numFmtId="2" fontId="14" fillId="0" borderId="3" xfId="0" applyNumberFormat="1" applyFont="1" applyBorder="1" applyAlignment="1">
      <alignment vertical="center"/>
    </xf>
    <xf numFmtId="2" fontId="13" fillId="2" borderId="5" xfId="0" applyNumberFormat="1" applyFont="1" applyFill="1" applyBorder="1" applyAlignment="1">
      <alignment vertical="center"/>
    </xf>
    <xf numFmtId="2" fontId="14" fillId="0" borderId="5" xfId="0" applyNumberFormat="1" applyFont="1" applyBorder="1" applyAlignment="1">
      <alignment vertical="center"/>
    </xf>
    <xf numFmtId="2" fontId="6" fillId="0" borderId="24" xfId="0" applyNumberFormat="1" applyFont="1" applyBorder="1" applyAlignment="1">
      <alignment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0" xfId="0" applyNumberFormat="1" applyFont="1" applyAlignment="1">
      <alignment vertical="center" wrapText="1"/>
    </xf>
    <xf numFmtId="2" fontId="6" fillId="0" borderId="4" xfId="0" applyNumberFormat="1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27" xfId="0" applyFont="1" applyBorder="1" applyAlignment="1">
      <alignment vertical="center"/>
    </xf>
    <xf numFmtId="2" fontId="6" fillId="0" borderId="28" xfId="0" applyNumberFormat="1" applyFont="1" applyBorder="1" applyAlignment="1">
      <alignment vertical="center"/>
    </xf>
    <xf numFmtId="49" fontId="6" fillId="0" borderId="29" xfId="0" applyNumberFormat="1" applyFont="1" applyBorder="1" applyAlignment="1">
      <alignment vertical="center"/>
    </xf>
    <xf numFmtId="2" fontId="6" fillId="0" borderId="30" xfId="0" applyNumberFormat="1" applyFont="1" applyBorder="1" applyAlignment="1">
      <alignment vertical="center"/>
    </xf>
    <xf numFmtId="49" fontId="6" fillId="0" borderId="31" xfId="0" applyNumberFormat="1" applyFont="1" applyBorder="1" applyAlignment="1">
      <alignment vertical="center"/>
    </xf>
    <xf numFmtId="2" fontId="6" fillId="0" borderId="32" xfId="0" applyNumberFormat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14" fontId="6" fillId="0" borderId="2" xfId="0" applyNumberFormat="1" applyFont="1" applyBorder="1"/>
    <xf numFmtId="0" fontId="16" fillId="0" borderId="11" xfId="0" applyFont="1" applyBorder="1" applyAlignment="1">
      <alignment horizontal="right" vertical="center"/>
    </xf>
    <xf numFmtId="14" fontId="6" fillId="0" borderId="0" xfId="0" applyNumberFormat="1" applyFont="1"/>
    <xf numFmtId="14" fontId="17" fillId="0" borderId="1" xfId="0" applyNumberFormat="1" applyFont="1" applyBorder="1" applyAlignment="1">
      <alignment horizontal="center" vertical="center"/>
    </xf>
    <xf numFmtId="0" fontId="20" fillId="0" borderId="1" xfId="8" applyFont="1" applyBorder="1" applyAlignment="1">
      <alignment vertical="center" wrapText="1"/>
    </xf>
    <xf numFmtId="0" fontId="14" fillId="3" borderId="2" xfId="0" applyFont="1" applyFill="1" applyBorder="1" applyAlignment="1">
      <alignment vertical="center"/>
    </xf>
    <xf numFmtId="0" fontId="6" fillId="0" borderId="29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21" fillId="0" borderId="17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left" vertical="center"/>
    </xf>
    <xf numFmtId="9" fontId="6" fillId="0" borderId="5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/>
    </xf>
    <xf numFmtId="0" fontId="19" fillId="0" borderId="0" xfId="8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left" vertical="center" wrapText="1"/>
    </xf>
    <xf numFmtId="14" fontId="17" fillId="0" borderId="40" xfId="0" applyNumberFormat="1" applyFont="1" applyBorder="1" applyAlignment="1">
      <alignment horizontal="center" vertical="center"/>
    </xf>
    <xf numFmtId="0" fontId="20" fillId="0" borderId="40" xfId="8" applyFont="1" applyBorder="1" applyAlignment="1">
      <alignment vertical="center" wrapText="1"/>
    </xf>
    <xf numFmtId="2" fontId="17" fillId="0" borderId="40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49" fontId="17" fillId="0" borderId="40" xfId="0" applyNumberFormat="1" applyFont="1" applyBorder="1" applyAlignment="1">
      <alignment horizontal="center" vertical="center" wrapText="1"/>
    </xf>
    <xf numFmtId="21" fontId="17" fillId="0" borderId="1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1" fontId="17" fillId="0" borderId="40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165" fontId="17" fillId="0" borderId="40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2" fontId="7" fillId="2" borderId="20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 5" xfId="9" xr:uid="{00000000-0005-0000-0000-000007000000}"/>
    <cellStyle name="Обычный_ID4938_RS_1" xfId="8" xr:uid="{00000000-0005-0000-0000-000009000000}"/>
    <cellStyle name="Обычный_Стартовый протокол Смирнов_20101106_Results" xfId="3" xr:uid="{00000000-0005-0000-0000-00000A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101600</xdr:rowOff>
    </xdr:from>
    <xdr:to>
      <xdr:col>3</xdr:col>
      <xdr:colOff>591458</xdr:colOff>
      <xdr:row>3</xdr:row>
      <xdr:rowOff>40331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758E75CA-2557-4A79-AA6F-518D9FC49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1600"/>
          <a:ext cx="2394858" cy="815031"/>
        </a:xfrm>
        <a:prstGeom prst="rect">
          <a:avLst/>
        </a:prstGeom>
      </xdr:spPr>
    </xdr:pic>
    <xdr:clientData/>
  </xdr:twoCellAnchor>
  <xdr:twoCellAnchor editAs="oneCell">
    <xdr:from>
      <xdr:col>11</xdr:col>
      <xdr:colOff>355600</xdr:colOff>
      <xdr:row>0</xdr:row>
      <xdr:rowOff>88900</xdr:rowOff>
    </xdr:from>
    <xdr:to>
      <xdr:col>11</xdr:col>
      <xdr:colOff>1224054</xdr:colOff>
      <xdr:row>3</xdr:row>
      <xdr:rowOff>62130</xdr:rowOff>
    </xdr:to>
    <xdr:pic>
      <xdr:nvPicPr>
        <xdr:cNvPr id="5" name="image2.jpeg">
          <a:extLst>
            <a:ext uri="{FF2B5EF4-FFF2-40B4-BE49-F238E27FC236}">
              <a16:creationId xmlns:a16="http://schemas.microsoft.com/office/drawing/2014/main" id="{B796BB32-46DB-4167-99D2-5D58BD966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0900" y="88900"/>
          <a:ext cx="868454" cy="849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101600</xdr:rowOff>
    </xdr:from>
    <xdr:to>
      <xdr:col>3</xdr:col>
      <xdr:colOff>515258</xdr:colOff>
      <xdr:row>3</xdr:row>
      <xdr:rowOff>40331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B58C95BB-B3B8-4FC5-BB8A-8426D67AD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0"/>
          <a:ext cx="2394858" cy="815031"/>
        </a:xfrm>
        <a:prstGeom prst="rect">
          <a:avLst/>
        </a:prstGeom>
      </xdr:spPr>
    </xdr:pic>
    <xdr:clientData/>
  </xdr:twoCellAnchor>
  <xdr:twoCellAnchor editAs="oneCell">
    <xdr:from>
      <xdr:col>11</xdr:col>
      <xdr:colOff>355600</xdr:colOff>
      <xdr:row>0</xdr:row>
      <xdr:rowOff>88900</xdr:rowOff>
    </xdr:from>
    <xdr:to>
      <xdr:col>11</xdr:col>
      <xdr:colOff>1224054</xdr:colOff>
      <xdr:row>3</xdr:row>
      <xdr:rowOff>62130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47F398F4-9FB8-413D-B211-096E18944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0220" y="88900"/>
          <a:ext cx="868454" cy="8419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515258</xdr:colOff>
      <xdr:row>2</xdr:row>
      <xdr:rowOff>268931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90238C73-4288-42DE-92BC-8828D2A57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2394858" cy="815031"/>
        </a:xfrm>
        <a:prstGeom prst="rect">
          <a:avLst/>
        </a:prstGeom>
      </xdr:spPr>
    </xdr:pic>
    <xdr:clientData/>
  </xdr:twoCellAnchor>
  <xdr:twoCellAnchor editAs="oneCell">
    <xdr:from>
      <xdr:col>11</xdr:col>
      <xdr:colOff>355600</xdr:colOff>
      <xdr:row>0</xdr:row>
      <xdr:rowOff>88900</xdr:rowOff>
    </xdr:from>
    <xdr:to>
      <xdr:col>11</xdr:col>
      <xdr:colOff>1224054</xdr:colOff>
      <xdr:row>3</xdr:row>
      <xdr:rowOff>62130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712BA76F-08B8-4E2C-9CEF-A81E687F7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0220" y="88900"/>
          <a:ext cx="868454" cy="8419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88900</xdr:rowOff>
    </xdr:from>
    <xdr:to>
      <xdr:col>3</xdr:col>
      <xdr:colOff>566058</xdr:colOff>
      <xdr:row>3</xdr:row>
      <xdr:rowOff>27631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AED96FB1-2303-41C3-91C9-B4DE69B90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88900"/>
          <a:ext cx="2394858" cy="815031"/>
        </a:xfrm>
        <a:prstGeom prst="rect">
          <a:avLst/>
        </a:prstGeom>
      </xdr:spPr>
    </xdr:pic>
    <xdr:clientData/>
  </xdr:twoCellAnchor>
  <xdr:twoCellAnchor editAs="oneCell">
    <xdr:from>
      <xdr:col>11</xdr:col>
      <xdr:colOff>355600</xdr:colOff>
      <xdr:row>0</xdr:row>
      <xdr:rowOff>88900</xdr:rowOff>
    </xdr:from>
    <xdr:to>
      <xdr:col>11</xdr:col>
      <xdr:colOff>1224054</xdr:colOff>
      <xdr:row>3</xdr:row>
      <xdr:rowOff>62130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40D529EE-4664-40E3-B785-DF86012E3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0220" y="88900"/>
          <a:ext cx="868454" cy="841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2AFAC-4BF9-4E58-9948-D65DF6D39357}">
  <sheetPr>
    <tabColor theme="3" tint="-0.249977111117893"/>
    <pageSetUpPr fitToPage="1"/>
  </sheetPr>
  <dimension ref="A1:Q130"/>
  <sheetViews>
    <sheetView view="pageBreakPreview" topLeftCell="A15" zoomScale="60" zoomScaleNormal="100" workbookViewId="0">
      <selection activeCell="H43" sqref="H43"/>
    </sheetView>
  </sheetViews>
  <sheetFormatPr defaultColWidth="9.109375" defaultRowHeight="13.8" x14ac:dyDescent="0.25"/>
  <cols>
    <col min="1" max="1" width="7" style="1" customWidth="1"/>
    <col min="2" max="2" width="7" style="94" customWidth="1"/>
    <col min="3" max="3" width="13.33203125" style="94" customWidth="1"/>
    <col min="4" max="4" width="24.44140625" style="1" customWidth="1"/>
    <col min="5" max="5" width="11.6640625" style="1" customWidth="1"/>
    <col min="6" max="6" width="9.6640625" style="1" customWidth="1"/>
    <col min="7" max="7" width="23" style="1" customWidth="1"/>
    <col min="8" max="8" width="13.109375" style="1" customWidth="1"/>
    <col min="9" max="9" width="14" style="1" customWidth="1"/>
    <col min="10" max="10" width="13.5546875" style="50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22.8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7" ht="22.8" customHeight="1" x14ac:dyDescent="0.25">
      <c r="A2" s="138" t="s">
        <v>50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7" ht="22.8" customHeight="1" x14ac:dyDescent="0.25">
      <c r="A3" s="138" t="s">
        <v>10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7" ht="22.8" customHeight="1" x14ac:dyDescent="0.25">
      <c r="A4" s="138" t="s">
        <v>51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1:17" ht="9.6" customHeight="1" x14ac:dyDescent="0.3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O5" s="24"/>
    </row>
    <row r="6" spans="1:17" s="2" customFormat="1" ht="28.8" x14ac:dyDescent="0.3">
      <c r="A6" s="139" t="s">
        <v>45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Q6" s="24"/>
    </row>
    <row r="7" spans="1:17" s="2" customFormat="1" ht="18" customHeight="1" x14ac:dyDescent="0.25">
      <c r="A7" s="140" t="s">
        <v>16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</row>
    <row r="8" spans="1:17" s="2" customFormat="1" ht="7.2" customHeight="1" thickBot="1" x14ac:dyDescent="0.3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</row>
    <row r="9" spans="1:17" ht="19.5" customHeight="1" thickTop="1" x14ac:dyDescent="0.25">
      <c r="A9" s="142" t="s">
        <v>21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4"/>
    </row>
    <row r="10" spans="1:17" ht="18" customHeight="1" x14ac:dyDescent="0.25">
      <c r="A10" s="145" t="s">
        <v>48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7"/>
    </row>
    <row r="11" spans="1:17" ht="19.5" customHeight="1" x14ac:dyDescent="0.25">
      <c r="A11" s="145" t="s">
        <v>54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7"/>
    </row>
    <row r="12" spans="1:17" ht="5.25" customHeight="1" x14ac:dyDescent="0.25">
      <c r="A12" s="135" t="s">
        <v>43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7"/>
    </row>
    <row r="13" spans="1:17" ht="15.6" x14ac:dyDescent="0.3">
      <c r="A13" s="41" t="s">
        <v>52</v>
      </c>
      <c r="B13" s="21"/>
      <c r="C13" s="21"/>
      <c r="D13" s="63"/>
      <c r="E13" s="5"/>
      <c r="F13" s="5"/>
      <c r="G13" s="32" t="s">
        <v>55</v>
      </c>
      <c r="H13" s="68"/>
      <c r="I13" s="5"/>
      <c r="J13" s="42"/>
      <c r="K13" s="29"/>
      <c r="L13" s="30" t="s">
        <v>49</v>
      </c>
    </row>
    <row r="14" spans="1:17" ht="15.6" x14ac:dyDescent="0.3">
      <c r="A14" s="16" t="s">
        <v>53</v>
      </c>
      <c r="B14" s="12"/>
      <c r="C14" s="12"/>
      <c r="D14" s="65"/>
      <c r="E14" s="6"/>
      <c r="F14" s="6"/>
      <c r="G14" s="7" t="s">
        <v>56</v>
      </c>
      <c r="H14" s="6"/>
      <c r="I14" s="6"/>
      <c r="J14" s="43"/>
      <c r="K14" s="31"/>
      <c r="L14" s="64" t="s">
        <v>62</v>
      </c>
    </row>
    <row r="15" spans="1:17" ht="14.4" x14ac:dyDescent="0.25">
      <c r="A15" s="130" t="s">
        <v>9</v>
      </c>
      <c r="B15" s="131"/>
      <c r="C15" s="131"/>
      <c r="D15" s="131"/>
      <c r="E15" s="131"/>
      <c r="F15" s="131"/>
      <c r="G15" s="132"/>
      <c r="H15" s="19" t="s">
        <v>1</v>
      </c>
      <c r="I15" s="18"/>
      <c r="J15" s="44"/>
      <c r="K15" s="18"/>
      <c r="L15" s="20"/>
    </row>
    <row r="16" spans="1:17" ht="14.4" x14ac:dyDescent="0.25">
      <c r="A16" s="17" t="s">
        <v>17</v>
      </c>
      <c r="B16" s="13"/>
      <c r="C16" s="13"/>
      <c r="D16" s="11"/>
      <c r="E16" s="8"/>
      <c r="F16" s="11"/>
      <c r="G16" s="10" t="s">
        <v>43</v>
      </c>
      <c r="H16" s="36" t="s">
        <v>60</v>
      </c>
      <c r="I16" s="8"/>
      <c r="J16" s="45"/>
      <c r="K16" s="8"/>
      <c r="L16" s="72"/>
    </row>
    <row r="17" spans="1:12" ht="14.4" x14ac:dyDescent="0.25">
      <c r="A17" s="17" t="s">
        <v>18</v>
      </c>
      <c r="B17" s="13"/>
      <c r="C17" s="13"/>
      <c r="D17" s="10"/>
      <c r="E17" s="8"/>
      <c r="F17" s="11"/>
      <c r="G17" s="10" t="s">
        <v>57</v>
      </c>
      <c r="H17" s="36" t="s">
        <v>38</v>
      </c>
      <c r="I17" s="8"/>
      <c r="J17" s="45"/>
      <c r="K17" s="8"/>
      <c r="L17" s="35"/>
    </row>
    <row r="18" spans="1:12" ht="14.4" x14ac:dyDescent="0.25">
      <c r="A18" s="17" t="s">
        <v>19</v>
      </c>
      <c r="B18" s="13"/>
      <c r="C18" s="13"/>
      <c r="D18" s="10"/>
      <c r="E18" s="8"/>
      <c r="F18" s="11"/>
      <c r="G18" s="10" t="s">
        <v>58</v>
      </c>
      <c r="H18" s="36" t="s">
        <v>39</v>
      </c>
      <c r="I18" s="8"/>
      <c r="J18" s="45"/>
      <c r="K18" s="8"/>
      <c r="L18" s="35"/>
    </row>
    <row r="19" spans="1:12" ht="16.2" thickBot="1" x14ac:dyDescent="0.3">
      <c r="A19" s="17" t="s">
        <v>15</v>
      </c>
      <c r="B19" s="14"/>
      <c r="C19" s="14"/>
      <c r="D19" s="71"/>
      <c r="E19" s="9"/>
      <c r="F19" s="9"/>
      <c r="G19" s="10" t="s">
        <v>59</v>
      </c>
      <c r="H19" s="36" t="s">
        <v>37</v>
      </c>
      <c r="I19" s="8"/>
      <c r="J19" s="45"/>
      <c r="K19" s="75">
        <v>7.8</v>
      </c>
      <c r="L19" s="76" t="s">
        <v>61</v>
      </c>
    </row>
    <row r="20" spans="1:12" ht="9.75" customHeight="1" thickTop="1" thickBot="1" x14ac:dyDescent="0.3">
      <c r="A20" s="26"/>
      <c r="B20" s="23"/>
      <c r="C20" s="23"/>
      <c r="D20" s="22"/>
      <c r="E20" s="22"/>
      <c r="F20" s="22"/>
      <c r="G20" s="22"/>
      <c r="H20" s="22"/>
      <c r="I20" s="22"/>
      <c r="J20" s="46"/>
      <c r="K20" s="22"/>
      <c r="L20" s="27"/>
    </row>
    <row r="21" spans="1:12" s="3" customFormat="1" ht="21" customHeight="1" thickTop="1" x14ac:dyDescent="0.25">
      <c r="A21" s="133" t="s">
        <v>6</v>
      </c>
      <c r="B21" s="114" t="s">
        <v>12</v>
      </c>
      <c r="C21" s="114" t="s">
        <v>36</v>
      </c>
      <c r="D21" s="114" t="s">
        <v>2</v>
      </c>
      <c r="E21" s="114" t="s">
        <v>35</v>
      </c>
      <c r="F21" s="114" t="s">
        <v>8</v>
      </c>
      <c r="G21" s="114" t="s">
        <v>13</v>
      </c>
      <c r="H21" s="114" t="s">
        <v>7</v>
      </c>
      <c r="I21" s="114" t="s">
        <v>25</v>
      </c>
      <c r="J21" s="116" t="s">
        <v>22</v>
      </c>
      <c r="K21" s="118" t="s">
        <v>24</v>
      </c>
      <c r="L21" s="120" t="s">
        <v>14</v>
      </c>
    </row>
    <row r="22" spans="1:12" s="3" customFormat="1" ht="13.5" customHeight="1" x14ac:dyDescent="0.25">
      <c r="A22" s="134"/>
      <c r="B22" s="115"/>
      <c r="C22" s="115"/>
      <c r="D22" s="115"/>
      <c r="E22" s="115"/>
      <c r="F22" s="115"/>
      <c r="G22" s="115"/>
      <c r="H22" s="115"/>
      <c r="I22" s="115"/>
      <c r="J22" s="117"/>
      <c r="K22" s="119"/>
      <c r="L22" s="121"/>
    </row>
    <row r="23" spans="1:12" s="4" customFormat="1" ht="18" x14ac:dyDescent="0.25">
      <c r="A23" s="82">
        <v>1</v>
      </c>
      <c r="B23" s="33">
        <v>62</v>
      </c>
      <c r="C23" s="33">
        <v>10036028410</v>
      </c>
      <c r="D23" s="34" t="s">
        <v>67</v>
      </c>
      <c r="E23" s="66">
        <v>37061</v>
      </c>
      <c r="F23" s="96" t="s">
        <v>23</v>
      </c>
      <c r="G23" s="67" t="s">
        <v>68</v>
      </c>
      <c r="H23" s="104">
        <v>6.6166666666666665E-3</v>
      </c>
      <c r="I23" s="104" t="s">
        <v>43</v>
      </c>
      <c r="J23" s="47">
        <f>$K$19/((H23*24))</f>
        <v>49.1183879093199</v>
      </c>
      <c r="K23" s="28"/>
      <c r="L23" s="83"/>
    </row>
    <row r="24" spans="1:12" s="4" customFormat="1" ht="18" x14ac:dyDescent="0.25">
      <c r="A24" s="84">
        <v>2</v>
      </c>
      <c r="B24" s="33">
        <v>63</v>
      </c>
      <c r="C24" s="33">
        <v>10057706896</v>
      </c>
      <c r="D24" s="34" t="s">
        <v>69</v>
      </c>
      <c r="E24" s="66">
        <v>37492</v>
      </c>
      <c r="F24" s="96" t="s">
        <v>23</v>
      </c>
      <c r="G24" s="67" t="s">
        <v>68</v>
      </c>
      <c r="H24" s="104">
        <v>6.6435185185185182E-3</v>
      </c>
      <c r="I24" s="104">
        <f>H24-$H$23</f>
        <v>2.6851851851851689E-5</v>
      </c>
      <c r="J24" s="47">
        <f t="shared" ref="J24:J42" si="0">$K$19/((H24*24))</f>
        <v>48.919860627177698</v>
      </c>
      <c r="K24" s="28"/>
      <c r="L24" s="83"/>
    </row>
    <row r="25" spans="1:12" s="4" customFormat="1" ht="18" x14ac:dyDescent="0.25">
      <c r="A25" s="82">
        <v>3</v>
      </c>
      <c r="B25" s="28">
        <v>65</v>
      </c>
      <c r="C25" s="33">
        <v>10080036195</v>
      </c>
      <c r="D25" s="34" t="s">
        <v>70</v>
      </c>
      <c r="E25" s="66">
        <v>38031</v>
      </c>
      <c r="F25" s="96" t="s">
        <v>23</v>
      </c>
      <c r="G25" s="67" t="s">
        <v>68</v>
      </c>
      <c r="H25" s="104">
        <v>6.7461805555555547E-3</v>
      </c>
      <c r="I25" s="104">
        <f t="shared" ref="I25:I42" si="1">H25-$H$23</f>
        <v>1.2951388888888821E-4</v>
      </c>
      <c r="J25" s="47">
        <f t="shared" si="0"/>
        <v>48.175407895414075</v>
      </c>
      <c r="K25" s="28"/>
      <c r="L25" s="83"/>
    </row>
    <row r="26" spans="1:12" s="4" customFormat="1" ht="18" x14ac:dyDescent="0.25">
      <c r="A26" s="84">
        <v>4</v>
      </c>
      <c r="B26" s="28">
        <v>81</v>
      </c>
      <c r="C26" s="33">
        <v>10036035177</v>
      </c>
      <c r="D26" s="34" t="s">
        <v>71</v>
      </c>
      <c r="E26" s="66">
        <v>37434</v>
      </c>
      <c r="F26" s="96" t="s">
        <v>23</v>
      </c>
      <c r="G26" s="67" t="s">
        <v>72</v>
      </c>
      <c r="H26" s="104">
        <v>6.7521990740740737E-3</v>
      </c>
      <c r="I26" s="104">
        <f t="shared" si="1"/>
        <v>1.3553240740740713E-4</v>
      </c>
      <c r="J26" s="47">
        <f t="shared" si="0"/>
        <v>48.132467131764344</v>
      </c>
      <c r="K26" s="28"/>
      <c r="L26" s="83"/>
    </row>
    <row r="27" spans="1:12" s="4" customFormat="1" ht="18" x14ac:dyDescent="0.25">
      <c r="A27" s="84">
        <v>5</v>
      </c>
      <c r="B27" s="28">
        <v>76</v>
      </c>
      <c r="C27" s="33">
        <v>10077305142</v>
      </c>
      <c r="D27" s="34" t="s">
        <v>73</v>
      </c>
      <c r="E27" s="66">
        <v>37921</v>
      </c>
      <c r="F27" s="96" t="s">
        <v>23</v>
      </c>
      <c r="G27" s="67" t="s">
        <v>74</v>
      </c>
      <c r="H27" s="104">
        <v>6.8706018518518508E-3</v>
      </c>
      <c r="I27" s="104">
        <f t="shared" si="1"/>
        <v>2.539351851851843E-4</v>
      </c>
      <c r="J27" s="47">
        <f t="shared" si="0"/>
        <v>47.302988443785594</v>
      </c>
      <c r="K27" s="28"/>
      <c r="L27" s="83"/>
    </row>
    <row r="28" spans="1:12" s="4" customFormat="1" ht="18" x14ac:dyDescent="0.25">
      <c r="A28" s="84">
        <v>6</v>
      </c>
      <c r="B28" s="28">
        <v>64</v>
      </c>
      <c r="C28" s="33">
        <v>10036048517</v>
      </c>
      <c r="D28" s="34" t="s">
        <v>75</v>
      </c>
      <c r="E28" s="66">
        <v>37682</v>
      </c>
      <c r="F28" s="96" t="s">
        <v>23</v>
      </c>
      <c r="G28" s="67" t="s">
        <v>68</v>
      </c>
      <c r="H28" s="104">
        <v>6.9118055555555556E-3</v>
      </c>
      <c r="I28" s="104">
        <f t="shared" si="1"/>
        <v>2.9513888888888905E-4</v>
      </c>
      <c r="J28" s="47">
        <f t="shared" si="0"/>
        <v>47.020998693861145</v>
      </c>
      <c r="K28" s="28"/>
      <c r="L28" s="83"/>
    </row>
    <row r="29" spans="1:12" s="4" customFormat="1" ht="18" x14ac:dyDescent="0.25">
      <c r="A29" s="84">
        <v>7</v>
      </c>
      <c r="B29" s="28">
        <v>82</v>
      </c>
      <c r="C29" s="33">
        <v>10036078122</v>
      </c>
      <c r="D29" s="34" t="s">
        <v>76</v>
      </c>
      <c r="E29" s="66">
        <v>37359</v>
      </c>
      <c r="F29" s="96" t="s">
        <v>23</v>
      </c>
      <c r="G29" s="67" t="s">
        <v>72</v>
      </c>
      <c r="H29" s="104">
        <v>7.0289351851851841E-3</v>
      </c>
      <c r="I29" s="104">
        <f t="shared" si="1"/>
        <v>4.1226851851851754E-4</v>
      </c>
      <c r="J29" s="47">
        <f t="shared" si="0"/>
        <v>46.237444426148528</v>
      </c>
      <c r="K29" s="28"/>
      <c r="L29" s="83"/>
    </row>
    <row r="30" spans="1:12" s="4" customFormat="1" ht="18" x14ac:dyDescent="0.25">
      <c r="A30" s="84">
        <v>8</v>
      </c>
      <c r="B30" s="28">
        <v>74</v>
      </c>
      <c r="C30" s="33">
        <v>10005747939</v>
      </c>
      <c r="D30" s="34" t="s">
        <v>77</v>
      </c>
      <c r="E30" s="66">
        <v>32939</v>
      </c>
      <c r="F30" s="96" t="s">
        <v>31</v>
      </c>
      <c r="G30" s="67" t="s">
        <v>74</v>
      </c>
      <c r="H30" s="104">
        <v>7.0368055555555557E-3</v>
      </c>
      <c r="I30" s="104">
        <f t="shared" si="1"/>
        <v>4.2013888888888917E-4</v>
      </c>
      <c r="J30" s="47">
        <f t="shared" si="0"/>
        <v>46.185729793743214</v>
      </c>
      <c r="K30" s="28"/>
      <c r="L30" s="83"/>
    </row>
    <row r="31" spans="1:12" s="4" customFormat="1" ht="18" x14ac:dyDescent="0.25">
      <c r="A31" s="84">
        <v>9</v>
      </c>
      <c r="B31" s="28">
        <v>67</v>
      </c>
      <c r="C31" s="33">
        <v>10094941661</v>
      </c>
      <c r="D31" s="34" t="s">
        <v>78</v>
      </c>
      <c r="E31" s="66">
        <v>38106</v>
      </c>
      <c r="F31" s="96" t="s">
        <v>32</v>
      </c>
      <c r="G31" s="67" t="s">
        <v>68</v>
      </c>
      <c r="H31" s="104">
        <v>7.1032407407407407E-3</v>
      </c>
      <c r="I31" s="104">
        <f t="shared" si="1"/>
        <v>4.8657407407407417E-4</v>
      </c>
      <c r="J31" s="47">
        <f t="shared" si="0"/>
        <v>45.753763931434527</v>
      </c>
      <c r="K31" s="28"/>
      <c r="L31" s="83"/>
    </row>
    <row r="32" spans="1:12" s="4" customFormat="1" ht="18" x14ac:dyDescent="0.25">
      <c r="A32" s="84">
        <v>10</v>
      </c>
      <c r="B32" s="28">
        <v>77</v>
      </c>
      <c r="C32" s="33">
        <v>10055096081</v>
      </c>
      <c r="D32" s="34" t="s">
        <v>79</v>
      </c>
      <c r="E32" s="66">
        <v>38163</v>
      </c>
      <c r="F32" s="96" t="s">
        <v>23</v>
      </c>
      <c r="G32" s="67" t="s">
        <v>74</v>
      </c>
      <c r="H32" s="104">
        <v>7.1069444444444444E-3</v>
      </c>
      <c r="I32" s="104">
        <f t="shared" si="1"/>
        <v>4.9027777777777785E-4</v>
      </c>
      <c r="J32" s="47">
        <f t="shared" si="0"/>
        <v>45.729919874926715</v>
      </c>
      <c r="K32" s="28"/>
      <c r="L32" s="83"/>
    </row>
    <row r="33" spans="1:14" s="4" customFormat="1" ht="18" x14ac:dyDescent="0.25">
      <c r="A33" s="84">
        <v>11</v>
      </c>
      <c r="B33" s="28">
        <v>66</v>
      </c>
      <c r="C33" s="33">
        <v>10080256265</v>
      </c>
      <c r="D33" s="34" t="s">
        <v>80</v>
      </c>
      <c r="E33" s="66">
        <v>37809</v>
      </c>
      <c r="F33" s="96" t="s">
        <v>32</v>
      </c>
      <c r="G33" s="67" t="s">
        <v>68</v>
      </c>
      <c r="H33" s="104">
        <v>7.2165509259259249E-3</v>
      </c>
      <c r="I33" s="104">
        <f t="shared" si="1"/>
        <v>5.9988425925925834E-4</v>
      </c>
      <c r="J33" s="47">
        <f t="shared" si="0"/>
        <v>45.035364308511497</v>
      </c>
      <c r="K33" s="28"/>
      <c r="L33" s="83"/>
    </row>
    <row r="34" spans="1:14" s="4" customFormat="1" ht="18" x14ac:dyDescent="0.25">
      <c r="A34" s="84">
        <v>12</v>
      </c>
      <c r="B34" s="28">
        <v>78</v>
      </c>
      <c r="C34" s="33">
        <v>10034978079</v>
      </c>
      <c r="D34" s="34" t="s">
        <v>81</v>
      </c>
      <c r="E34" s="66">
        <v>38103</v>
      </c>
      <c r="F34" s="96" t="s">
        <v>32</v>
      </c>
      <c r="G34" s="67" t="s">
        <v>74</v>
      </c>
      <c r="H34" s="104">
        <v>7.2557870370370372E-3</v>
      </c>
      <c r="I34" s="104">
        <f t="shared" si="1"/>
        <v>6.3912037037037062E-4</v>
      </c>
      <c r="J34" s="47">
        <f t="shared" si="0"/>
        <v>44.79183282820226</v>
      </c>
      <c r="K34" s="28"/>
      <c r="L34" s="83"/>
    </row>
    <row r="35" spans="1:14" s="4" customFormat="1" ht="18" x14ac:dyDescent="0.25">
      <c r="A35" s="84">
        <v>13</v>
      </c>
      <c r="B35" s="28">
        <v>83</v>
      </c>
      <c r="C35" s="33">
        <v>10034988082</v>
      </c>
      <c r="D35" s="34" t="s">
        <v>82</v>
      </c>
      <c r="E35" s="66">
        <v>36777</v>
      </c>
      <c r="F35" s="96" t="s">
        <v>23</v>
      </c>
      <c r="G35" s="67" t="s">
        <v>72</v>
      </c>
      <c r="H35" s="104">
        <v>7.2569444444444443E-3</v>
      </c>
      <c r="I35" s="104">
        <f t="shared" si="1"/>
        <v>6.4027777777777781E-4</v>
      </c>
      <c r="J35" s="47">
        <f t="shared" si="0"/>
        <v>44.784688995215312</v>
      </c>
      <c r="K35" s="28"/>
      <c r="L35" s="83"/>
    </row>
    <row r="36" spans="1:14" s="4" customFormat="1" ht="18" x14ac:dyDescent="0.25">
      <c r="A36" s="84">
        <v>14</v>
      </c>
      <c r="B36" s="28">
        <v>86</v>
      </c>
      <c r="C36" s="33">
        <v>10091964064</v>
      </c>
      <c r="D36" s="34" t="s">
        <v>83</v>
      </c>
      <c r="E36" s="66">
        <v>38313</v>
      </c>
      <c r="F36" s="96" t="s">
        <v>32</v>
      </c>
      <c r="G36" s="67" t="s">
        <v>84</v>
      </c>
      <c r="H36" s="104">
        <v>7.4089120370370368E-3</v>
      </c>
      <c r="I36" s="104">
        <f t="shared" si="1"/>
        <v>7.9224537037037024E-4</v>
      </c>
      <c r="J36" s="47">
        <f t="shared" si="0"/>
        <v>43.866089700529578</v>
      </c>
      <c r="K36" s="28"/>
      <c r="L36" s="83"/>
    </row>
    <row r="37" spans="1:14" s="4" customFormat="1" ht="18" x14ac:dyDescent="0.25">
      <c r="A37" s="84">
        <v>15</v>
      </c>
      <c r="B37" s="28">
        <v>68</v>
      </c>
      <c r="C37" s="33">
        <v>10010085960</v>
      </c>
      <c r="D37" s="34" t="s">
        <v>85</v>
      </c>
      <c r="E37" s="66">
        <v>34246</v>
      </c>
      <c r="F37" s="96" t="s">
        <v>23</v>
      </c>
      <c r="G37" s="67" t="s">
        <v>86</v>
      </c>
      <c r="H37" s="104">
        <v>7.4204861111111103E-3</v>
      </c>
      <c r="I37" s="104">
        <f t="shared" si="1"/>
        <v>8.0381944444444381E-4</v>
      </c>
      <c r="J37" s="47">
        <f t="shared" si="0"/>
        <v>43.797669739366434</v>
      </c>
      <c r="K37" s="28"/>
      <c r="L37" s="83"/>
    </row>
    <row r="38" spans="1:14" s="4" customFormat="1" ht="18" x14ac:dyDescent="0.25">
      <c r="A38" s="84">
        <v>16</v>
      </c>
      <c r="B38" s="28">
        <v>84</v>
      </c>
      <c r="C38" s="33">
        <v>10105865881</v>
      </c>
      <c r="D38" s="34" t="s">
        <v>87</v>
      </c>
      <c r="E38" s="66">
        <v>37827</v>
      </c>
      <c r="F38" s="96" t="s">
        <v>32</v>
      </c>
      <c r="G38" s="67" t="s">
        <v>88</v>
      </c>
      <c r="H38" s="104">
        <v>7.5124999999999992E-3</v>
      </c>
      <c r="I38" s="104">
        <f t="shared" si="1"/>
        <v>8.9583333333333268E-4</v>
      </c>
      <c r="J38" s="47">
        <f t="shared" si="0"/>
        <v>43.261231281198008</v>
      </c>
      <c r="K38" s="28"/>
      <c r="L38" s="83"/>
    </row>
    <row r="39" spans="1:14" s="4" customFormat="1" ht="18" x14ac:dyDescent="0.25">
      <c r="A39" s="84">
        <v>17</v>
      </c>
      <c r="B39" s="28">
        <v>70</v>
      </c>
      <c r="C39" s="33">
        <v>10114018329</v>
      </c>
      <c r="D39" s="34" t="s">
        <v>89</v>
      </c>
      <c r="E39" s="66">
        <v>37488</v>
      </c>
      <c r="F39" s="96" t="s">
        <v>32</v>
      </c>
      <c r="G39" s="67" t="s">
        <v>86</v>
      </c>
      <c r="H39" s="104">
        <v>7.608680555555556E-3</v>
      </c>
      <c r="I39" s="104">
        <f t="shared" si="1"/>
        <v>9.920138888888895E-4</v>
      </c>
      <c r="J39" s="47">
        <f t="shared" si="0"/>
        <v>42.714370465020764</v>
      </c>
      <c r="K39" s="28"/>
      <c r="L39" s="83"/>
    </row>
    <row r="40" spans="1:14" s="4" customFormat="1" ht="18" x14ac:dyDescent="0.25">
      <c r="A40" s="84">
        <v>18</v>
      </c>
      <c r="B40" s="28">
        <v>85</v>
      </c>
      <c r="C40" s="33">
        <v>10078794292</v>
      </c>
      <c r="D40" s="34" t="s">
        <v>90</v>
      </c>
      <c r="E40" s="66">
        <v>37768</v>
      </c>
      <c r="F40" s="96" t="s">
        <v>23</v>
      </c>
      <c r="G40" s="67" t="s">
        <v>88</v>
      </c>
      <c r="H40" s="104">
        <v>7.6414351851851851E-3</v>
      </c>
      <c r="I40" s="104">
        <f t="shared" si="1"/>
        <v>1.0247685185185186E-3</v>
      </c>
      <c r="J40" s="47">
        <f t="shared" si="0"/>
        <v>42.531277452970222</v>
      </c>
      <c r="K40" s="28"/>
      <c r="L40" s="83"/>
    </row>
    <row r="41" spans="1:14" s="4" customFormat="1" ht="18" x14ac:dyDescent="0.25">
      <c r="A41" s="84">
        <v>19</v>
      </c>
      <c r="B41" s="28">
        <v>80</v>
      </c>
      <c r="C41" s="33">
        <v>10034943626</v>
      </c>
      <c r="D41" s="34" t="s">
        <v>91</v>
      </c>
      <c r="E41" s="66">
        <v>36727</v>
      </c>
      <c r="F41" s="96" t="s">
        <v>32</v>
      </c>
      <c r="G41" s="67" t="s">
        <v>74</v>
      </c>
      <c r="H41" s="104">
        <v>7.9140046296296302E-3</v>
      </c>
      <c r="I41" s="104">
        <f t="shared" si="1"/>
        <v>1.2973379629629637E-3</v>
      </c>
      <c r="J41" s="47">
        <f t="shared" si="0"/>
        <v>41.066440469748592</v>
      </c>
      <c r="K41" s="28"/>
      <c r="L41" s="83"/>
    </row>
    <row r="42" spans="1:14" s="4" customFormat="1" ht="18" x14ac:dyDescent="0.25">
      <c r="A42" s="84">
        <v>20</v>
      </c>
      <c r="B42" s="28">
        <v>87</v>
      </c>
      <c r="C42" s="33">
        <v>10034979695</v>
      </c>
      <c r="D42" s="34" t="s">
        <v>83</v>
      </c>
      <c r="E42" s="66">
        <v>27390</v>
      </c>
      <c r="F42" s="96" t="s">
        <v>32</v>
      </c>
      <c r="G42" s="67" t="s">
        <v>84</v>
      </c>
      <c r="H42" s="104">
        <v>7.9575231481481476E-3</v>
      </c>
      <c r="I42" s="104">
        <f t="shared" si="1"/>
        <v>1.3408564814814811E-3</v>
      </c>
      <c r="J42" s="47">
        <f t="shared" si="0"/>
        <v>40.841854173636058</v>
      </c>
      <c r="K42" s="28"/>
      <c r="L42" s="83"/>
    </row>
    <row r="43" spans="1:14" s="4" customFormat="1" ht="18" x14ac:dyDescent="0.25">
      <c r="A43" s="84" t="s">
        <v>46</v>
      </c>
      <c r="B43" s="28">
        <v>61</v>
      </c>
      <c r="C43" s="33">
        <v>10015328509</v>
      </c>
      <c r="D43" s="34" t="s">
        <v>92</v>
      </c>
      <c r="E43" s="66">
        <v>36190</v>
      </c>
      <c r="F43" s="96" t="s">
        <v>23</v>
      </c>
      <c r="G43" s="67" t="s">
        <v>93</v>
      </c>
      <c r="H43" s="104"/>
      <c r="I43" s="104"/>
      <c r="J43" s="47"/>
      <c r="K43" s="28"/>
      <c r="L43" s="83"/>
    </row>
    <row r="44" spans="1:14" s="4" customFormat="1" ht="18" x14ac:dyDescent="0.25">
      <c r="A44" s="84" t="s">
        <v>46</v>
      </c>
      <c r="B44" s="28">
        <v>71</v>
      </c>
      <c r="C44" s="33">
        <v>10014927270</v>
      </c>
      <c r="D44" s="34" t="s">
        <v>94</v>
      </c>
      <c r="E44" s="66">
        <v>35369</v>
      </c>
      <c r="F44" s="96" t="s">
        <v>23</v>
      </c>
      <c r="G44" s="67" t="s">
        <v>95</v>
      </c>
      <c r="H44" s="104"/>
      <c r="I44" s="104"/>
      <c r="J44" s="47"/>
      <c r="K44" s="28"/>
      <c r="L44" s="83"/>
    </row>
    <row r="45" spans="1:14" s="4" customFormat="1" ht="18.600000000000001" thickBot="1" x14ac:dyDescent="0.3">
      <c r="A45" s="97" t="s">
        <v>46</v>
      </c>
      <c r="B45" s="85">
        <v>69</v>
      </c>
      <c r="C45" s="86">
        <v>10034993035</v>
      </c>
      <c r="D45" s="87" t="s">
        <v>96</v>
      </c>
      <c r="E45" s="88">
        <v>36398</v>
      </c>
      <c r="F45" s="98" t="s">
        <v>23</v>
      </c>
      <c r="G45" s="89" t="s">
        <v>86</v>
      </c>
      <c r="H45" s="105"/>
      <c r="I45" s="105"/>
      <c r="J45" s="90"/>
      <c r="K45" s="85"/>
      <c r="L45" s="91"/>
    </row>
    <row r="46" spans="1:14" ht="9" customHeight="1" thickTop="1" thickBot="1" x14ac:dyDescent="0.35">
      <c r="A46" s="69"/>
      <c r="B46" s="77"/>
      <c r="C46" s="77"/>
      <c r="D46" s="78"/>
      <c r="E46" s="79"/>
      <c r="F46" s="80"/>
      <c r="G46" s="79"/>
      <c r="H46" s="81"/>
      <c r="I46" s="81"/>
      <c r="J46" s="48"/>
      <c r="K46" s="81"/>
      <c r="L46" s="81"/>
      <c r="N46"/>
    </row>
    <row r="47" spans="1:14" ht="15" thickTop="1" x14ac:dyDescent="0.25">
      <c r="A47" s="122" t="s">
        <v>4</v>
      </c>
      <c r="B47" s="123"/>
      <c r="C47" s="123"/>
      <c r="D47" s="123"/>
      <c r="E47" s="123"/>
      <c r="F47" s="123"/>
      <c r="G47" s="123" t="s">
        <v>5</v>
      </c>
      <c r="H47" s="123"/>
      <c r="I47" s="123"/>
      <c r="J47" s="123"/>
      <c r="K47" s="123"/>
      <c r="L47" s="124"/>
      <c r="N47"/>
    </row>
    <row r="48" spans="1:14" x14ac:dyDescent="0.25">
      <c r="A48" s="70" t="s">
        <v>63</v>
      </c>
      <c r="B48" s="9"/>
      <c r="C48" s="73"/>
      <c r="D48" s="25"/>
      <c r="E48" s="51"/>
      <c r="F48" s="58"/>
      <c r="G48" s="37" t="s">
        <v>33</v>
      </c>
      <c r="H48" s="92">
        <v>8</v>
      </c>
      <c r="I48" s="51"/>
      <c r="J48" s="52"/>
      <c r="K48" s="49" t="s">
        <v>31</v>
      </c>
      <c r="L48" s="57">
        <f>COUNTIF(F23:F45,"ЗМС")</f>
        <v>1</v>
      </c>
      <c r="N48"/>
    </row>
    <row r="49" spans="1:14" x14ac:dyDescent="0.25">
      <c r="A49" s="70" t="s">
        <v>64</v>
      </c>
      <c r="B49" s="9"/>
      <c r="C49" s="74"/>
      <c r="D49" s="25"/>
      <c r="E49" s="59"/>
      <c r="F49" s="60"/>
      <c r="G49" s="38" t="s">
        <v>26</v>
      </c>
      <c r="H49" s="92">
        <f>H50+H55</f>
        <v>23</v>
      </c>
      <c r="I49" s="53"/>
      <c r="J49" s="54"/>
      <c r="K49" s="49" t="s">
        <v>20</v>
      </c>
      <c r="L49" s="57">
        <f>COUNTIF(F23:F45,"МСМК")</f>
        <v>0</v>
      </c>
      <c r="N49"/>
    </row>
    <row r="50" spans="1:14" x14ac:dyDescent="0.25">
      <c r="A50" s="70" t="s">
        <v>65</v>
      </c>
      <c r="B50" s="9"/>
      <c r="C50" s="40"/>
      <c r="D50" s="25"/>
      <c r="E50" s="59"/>
      <c r="F50" s="60"/>
      <c r="G50" s="38" t="s">
        <v>27</v>
      </c>
      <c r="H50" s="92">
        <f>H51+H52+H53+H54</f>
        <v>20</v>
      </c>
      <c r="I50" s="53"/>
      <c r="J50" s="54"/>
      <c r="K50" s="49" t="s">
        <v>23</v>
      </c>
      <c r="L50" s="57">
        <f>COUNTIF(F23:F45,"МС")</f>
        <v>14</v>
      </c>
      <c r="N50"/>
    </row>
    <row r="51" spans="1:14" x14ac:dyDescent="0.25">
      <c r="A51" s="70" t="s">
        <v>66</v>
      </c>
      <c r="B51" s="9"/>
      <c r="C51" s="40"/>
      <c r="D51" s="25"/>
      <c r="E51" s="59"/>
      <c r="F51" s="60"/>
      <c r="G51" s="38" t="s">
        <v>28</v>
      </c>
      <c r="H51" s="92">
        <f>COUNT(A23:A45)</f>
        <v>20</v>
      </c>
      <c r="I51" s="53"/>
      <c r="J51" s="54"/>
      <c r="K51" s="49" t="s">
        <v>32</v>
      </c>
      <c r="L51" s="57">
        <f>COUNTIF(F23:F45,"КМС")</f>
        <v>8</v>
      </c>
      <c r="N51"/>
    </row>
    <row r="52" spans="1:14" x14ac:dyDescent="0.25">
      <c r="A52" s="70"/>
      <c r="B52" s="9"/>
      <c r="C52" s="40"/>
      <c r="D52" s="25"/>
      <c r="E52" s="59"/>
      <c r="F52" s="60"/>
      <c r="G52" s="38" t="s">
        <v>41</v>
      </c>
      <c r="H52" s="92">
        <f>COUNTIF(A23:A45,"ЛИМ")</f>
        <v>0</v>
      </c>
      <c r="I52" s="53"/>
      <c r="J52" s="54"/>
      <c r="K52" s="49" t="s">
        <v>40</v>
      </c>
      <c r="L52" s="57">
        <f>COUNTIF(F23:F45,"1 СР")</f>
        <v>0</v>
      </c>
      <c r="N52"/>
    </row>
    <row r="53" spans="1:14" x14ac:dyDescent="0.25">
      <c r="A53" s="70"/>
      <c r="B53" s="9"/>
      <c r="C53" s="9"/>
      <c r="D53" s="25"/>
      <c r="E53" s="59"/>
      <c r="F53" s="60"/>
      <c r="G53" s="38" t="s">
        <v>29</v>
      </c>
      <c r="H53" s="92">
        <f>COUNTIF(A23:A45,"НФ")</f>
        <v>0</v>
      </c>
      <c r="I53" s="53"/>
      <c r="J53" s="54"/>
      <c r="K53" s="49" t="s">
        <v>42</v>
      </c>
      <c r="L53" s="57">
        <f>COUNTIF(F23:F45,"2 СР")</f>
        <v>0</v>
      </c>
      <c r="N53"/>
    </row>
    <row r="54" spans="1:14" x14ac:dyDescent="0.25">
      <c r="A54" s="70"/>
      <c r="B54" s="9"/>
      <c r="C54" s="9"/>
      <c r="D54" s="25"/>
      <c r="E54" s="59"/>
      <c r="F54" s="60"/>
      <c r="G54" s="38" t="s">
        <v>34</v>
      </c>
      <c r="H54" s="92">
        <f>COUNTIF(A23:A45,"ДСКВ")</f>
        <v>0</v>
      </c>
      <c r="I54" s="53"/>
      <c r="J54" s="54"/>
      <c r="K54" s="49" t="s">
        <v>44</v>
      </c>
      <c r="L54" s="57">
        <f>COUNTIF(F23:F45,"3 СР")</f>
        <v>0</v>
      </c>
      <c r="N54"/>
    </row>
    <row r="55" spans="1:14" x14ac:dyDescent="0.25">
      <c r="A55" s="70"/>
      <c r="B55" s="9"/>
      <c r="C55" s="9"/>
      <c r="D55" s="25"/>
      <c r="E55" s="61"/>
      <c r="F55" s="62"/>
      <c r="G55" s="38" t="s">
        <v>30</v>
      </c>
      <c r="H55" s="92">
        <f>COUNTIF(A23:A45,"НС")</f>
        <v>3</v>
      </c>
      <c r="I55" s="55"/>
      <c r="J55" s="56"/>
      <c r="K55" s="49"/>
      <c r="L55" s="39"/>
    </row>
    <row r="56" spans="1:14" ht="9.75" customHeight="1" x14ac:dyDescent="0.25">
      <c r="A56" s="59"/>
      <c r="L56" s="15"/>
    </row>
    <row r="57" spans="1:14" ht="15.6" x14ac:dyDescent="0.25">
      <c r="A57" s="125" t="s">
        <v>47</v>
      </c>
      <c r="B57" s="126"/>
      <c r="C57" s="126"/>
      <c r="D57" s="126"/>
      <c r="E57" s="126" t="s">
        <v>11</v>
      </c>
      <c r="F57" s="126"/>
      <c r="G57" s="126"/>
      <c r="H57" s="126"/>
      <c r="I57" s="126" t="s">
        <v>3</v>
      </c>
      <c r="J57" s="126"/>
      <c r="K57" s="126"/>
      <c r="L57" s="127"/>
    </row>
    <row r="58" spans="1:14" x14ac:dyDescent="0.25">
      <c r="A58" s="106"/>
      <c r="B58" s="107"/>
      <c r="C58" s="107"/>
      <c r="D58" s="107"/>
      <c r="E58" s="107"/>
      <c r="F58" s="128"/>
      <c r="G58" s="128"/>
      <c r="H58" s="128"/>
      <c r="I58" s="128"/>
      <c r="J58" s="128"/>
      <c r="K58" s="128"/>
      <c r="L58" s="129"/>
    </row>
    <row r="59" spans="1:14" x14ac:dyDescent="0.25">
      <c r="A59" s="93"/>
      <c r="D59" s="94"/>
      <c r="E59" s="94"/>
      <c r="F59" s="94"/>
      <c r="G59" s="94"/>
      <c r="H59" s="94"/>
      <c r="I59" s="94"/>
      <c r="J59" s="94"/>
      <c r="K59" s="94"/>
      <c r="L59" s="95"/>
    </row>
    <row r="60" spans="1:14" x14ac:dyDescent="0.25">
      <c r="A60" s="93"/>
      <c r="D60" s="94"/>
      <c r="E60" s="94"/>
      <c r="F60" s="94"/>
      <c r="G60" s="94"/>
      <c r="H60" s="94"/>
      <c r="I60" s="94"/>
      <c r="J60" s="94"/>
      <c r="K60" s="94"/>
      <c r="L60" s="95"/>
    </row>
    <row r="61" spans="1:14" x14ac:dyDescent="0.25">
      <c r="A61" s="93"/>
      <c r="D61" s="94"/>
      <c r="E61" s="94"/>
      <c r="F61" s="94"/>
      <c r="G61" s="94"/>
      <c r="H61" s="94"/>
      <c r="I61" s="94"/>
      <c r="J61" s="94"/>
      <c r="K61" s="94"/>
      <c r="L61" s="95"/>
    </row>
    <row r="62" spans="1:14" x14ac:dyDescent="0.25">
      <c r="A62" s="106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13"/>
    </row>
    <row r="63" spans="1:14" x14ac:dyDescent="0.25">
      <c r="A63" s="106"/>
      <c r="B63" s="107"/>
      <c r="C63" s="107"/>
      <c r="D63" s="107"/>
      <c r="E63" s="107"/>
      <c r="F63" s="108"/>
      <c r="G63" s="108"/>
      <c r="H63" s="108"/>
      <c r="I63" s="108"/>
      <c r="J63" s="108"/>
      <c r="K63" s="108"/>
      <c r="L63" s="109"/>
    </row>
    <row r="64" spans="1:14" ht="16.2" thickBot="1" x14ac:dyDescent="0.3">
      <c r="A64" s="110" t="str">
        <f>G19</f>
        <v>Шатрыгина Е.В. (ВК, Свердловская область)</v>
      </c>
      <c r="B64" s="111"/>
      <c r="C64" s="111"/>
      <c r="D64" s="111"/>
      <c r="E64" s="111" t="str">
        <f>G17</f>
        <v>Попова Е.В. (ВК, Воронежская область)</v>
      </c>
      <c r="F64" s="111"/>
      <c r="G64" s="111"/>
      <c r="H64" s="111"/>
      <c r="I64" s="111" t="str">
        <f>G18</f>
        <v>Азаров С.Н. (ВК, Санкт‐Петербург)</v>
      </c>
      <c r="J64" s="111"/>
      <c r="K64" s="111"/>
      <c r="L64" s="112"/>
    </row>
    <row r="65" spans="1:1" ht="14.4" thickTop="1" x14ac:dyDescent="0.25">
      <c r="A65" s="59"/>
    </row>
    <row r="66" spans="1:1" x14ac:dyDescent="0.25">
      <c r="A66" s="59"/>
    </row>
    <row r="67" spans="1:1" x14ac:dyDescent="0.25">
      <c r="A67" s="59"/>
    </row>
    <row r="68" spans="1:1" x14ac:dyDescent="0.25">
      <c r="A68" s="59"/>
    </row>
    <row r="69" spans="1:1" x14ac:dyDescent="0.25">
      <c r="A69" s="59"/>
    </row>
    <row r="70" spans="1:1" x14ac:dyDescent="0.25">
      <c r="A70" s="59"/>
    </row>
    <row r="71" spans="1:1" x14ac:dyDescent="0.25">
      <c r="A71" s="59"/>
    </row>
    <row r="72" spans="1:1" x14ac:dyDescent="0.25">
      <c r="A72" s="59"/>
    </row>
    <row r="73" spans="1:1" x14ac:dyDescent="0.25">
      <c r="A73" s="59"/>
    </row>
    <row r="74" spans="1:1" x14ac:dyDescent="0.25">
      <c r="A74" s="59"/>
    </row>
    <row r="75" spans="1:1" x14ac:dyDescent="0.25">
      <c r="A75" s="59"/>
    </row>
    <row r="76" spans="1:1" x14ac:dyDescent="0.25">
      <c r="A76" s="59"/>
    </row>
    <row r="77" spans="1:1" x14ac:dyDescent="0.25">
      <c r="A77" s="59"/>
    </row>
    <row r="78" spans="1:1" x14ac:dyDescent="0.25">
      <c r="A78" s="59"/>
    </row>
    <row r="79" spans="1:1" x14ac:dyDescent="0.25">
      <c r="A79" s="59"/>
    </row>
    <row r="80" spans="1:1" x14ac:dyDescent="0.25">
      <c r="A80" s="59"/>
    </row>
    <row r="81" spans="1:7" x14ac:dyDescent="0.25">
      <c r="A81" s="59"/>
    </row>
    <row r="82" spans="1:7" x14ac:dyDescent="0.25">
      <c r="A82" s="59"/>
    </row>
    <row r="83" spans="1:7" x14ac:dyDescent="0.25">
      <c r="A83" s="59"/>
    </row>
    <row r="84" spans="1:7" x14ac:dyDescent="0.25">
      <c r="A84" s="59"/>
    </row>
    <row r="85" spans="1:7" x14ac:dyDescent="0.25">
      <c r="A85" s="59"/>
    </row>
    <row r="86" spans="1:7" x14ac:dyDescent="0.25">
      <c r="A86" s="59"/>
    </row>
    <row r="87" spans="1:7" x14ac:dyDescent="0.25">
      <c r="A87" s="59"/>
    </row>
    <row r="88" spans="1:7" x14ac:dyDescent="0.25">
      <c r="A88" s="59"/>
      <c r="G88"/>
    </row>
    <row r="89" spans="1:7" x14ac:dyDescent="0.25">
      <c r="A89" s="59"/>
      <c r="G89"/>
    </row>
    <row r="90" spans="1:7" x14ac:dyDescent="0.25">
      <c r="A90" s="59"/>
      <c r="G90"/>
    </row>
    <row r="91" spans="1:7" x14ac:dyDescent="0.25">
      <c r="A91" s="59"/>
      <c r="G91"/>
    </row>
    <row r="92" spans="1:7" x14ac:dyDescent="0.25">
      <c r="A92" s="59"/>
      <c r="G92"/>
    </row>
    <row r="93" spans="1:7" x14ac:dyDescent="0.25">
      <c r="A93" s="59"/>
      <c r="G93"/>
    </row>
    <row r="94" spans="1:7" x14ac:dyDescent="0.25">
      <c r="A94" s="59"/>
      <c r="G94"/>
    </row>
    <row r="95" spans="1:7" x14ac:dyDescent="0.25">
      <c r="A95" s="59"/>
      <c r="G95"/>
    </row>
    <row r="96" spans="1:7" x14ac:dyDescent="0.25">
      <c r="A96" s="59"/>
      <c r="G96"/>
    </row>
    <row r="97" spans="1:7" x14ac:dyDescent="0.25">
      <c r="A97" s="59"/>
      <c r="G97"/>
    </row>
    <row r="98" spans="1:7" x14ac:dyDescent="0.25">
      <c r="A98" s="59"/>
      <c r="G98"/>
    </row>
    <row r="99" spans="1:7" x14ac:dyDescent="0.25">
      <c r="A99" s="59"/>
      <c r="G99"/>
    </row>
    <row r="100" spans="1:7" x14ac:dyDescent="0.25">
      <c r="A100" s="59"/>
      <c r="G100"/>
    </row>
    <row r="101" spans="1:7" x14ac:dyDescent="0.25">
      <c r="A101" s="59"/>
      <c r="G101"/>
    </row>
    <row r="102" spans="1:7" x14ac:dyDescent="0.25">
      <c r="A102" s="59"/>
      <c r="G102"/>
    </row>
    <row r="103" spans="1:7" x14ac:dyDescent="0.25">
      <c r="A103" s="59"/>
      <c r="G103"/>
    </row>
    <row r="104" spans="1:7" x14ac:dyDescent="0.25">
      <c r="A104" s="59"/>
      <c r="G104"/>
    </row>
    <row r="105" spans="1:7" x14ac:dyDescent="0.25">
      <c r="A105" s="59"/>
      <c r="G105"/>
    </row>
    <row r="106" spans="1:7" x14ac:dyDescent="0.25">
      <c r="A106" s="59"/>
      <c r="G106"/>
    </row>
    <row r="107" spans="1:7" x14ac:dyDescent="0.25">
      <c r="A107" s="59"/>
      <c r="G107"/>
    </row>
    <row r="108" spans="1:7" x14ac:dyDescent="0.25">
      <c r="A108" s="59"/>
      <c r="G108"/>
    </row>
    <row r="109" spans="1:7" x14ac:dyDescent="0.25">
      <c r="A109" s="59"/>
      <c r="G109"/>
    </row>
    <row r="110" spans="1:7" x14ac:dyDescent="0.25">
      <c r="A110" s="59"/>
      <c r="G110"/>
    </row>
    <row r="111" spans="1:7" x14ac:dyDescent="0.25">
      <c r="A111" s="59"/>
      <c r="G111"/>
    </row>
    <row r="112" spans="1:7" x14ac:dyDescent="0.25">
      <c r="A112" s="59"/>
      <c r="G112"/>
    </row>
    <row r="113" spans="1:7" x14ac:dyDescent="0.25">
      <c r="A113" s="59"/>
      <c r="G113"/>
    </row>
    <row r="114" spans="1:7" x14ac:dyDescent="0.25">
      <c r="A114" s="59"/>
      <c r="G114"/>
    </row>
    <row r="115" spans="1:7" x14ac:dyDescent="0.25">
      <c r="G115"/>
    </row>
    <row r="116" spans="1:7" x14ac:dyDescent="0.25">
      <c r="G116"/>
    </row>
    <row r="117" spans="1:7" x14ac:dyDescent="0.25">
      <c r="G117"/>
    </row>
    <row r="118" spans="1:7" x14ac:dyDescent="0.25">
      <c r="G118"/>
    </row>
    <row r="119" spans="1:7" x14ac:dyDescent="0.25">
      <c r="G119"/>
    </row>
    <row r="120" spans="1:7" x14ac:dyDescent="0.25">
      <c r="G120"/>
    </row>
    <row r="121" spans="1:7" x14ac:dyDescent="0.25">
      <c r="G121"/>
    </row>
    <row r="122" spans="1:7" x14ac:dyDescent="0.25">
      <c r="G122"/>
    </row>
    <row r="123" spans="1:7" x14ac:dyDescent="0.25">
      <c r="G123"/>
    </row>
    <row r="124" spans="1:7" x14ac:dyDescent="0.25">
      <c r="G124"/>
    </row>
    <row r="125" spans="1:7" x14ac:dyDescent="0.25">
      <c r="G125"/>
    </row>
    <row r="126" spans="1:7" x14ac:dyDescent="0.25">
      <c r="G126"/>
    </row>
    <row r="127" spans="1:7" x14ac:dyDescent="0.25">
      <c r="G127"/>
    </row>
    <row r="128" spans="1:7" x14ac:dyDescent="0.25">
      <c r="G128"/>
    </row>
    <row r="129" spans="7:7" x14ac:dyDescent="0.25">
      <c r="G129"/>
    </row>
    <row r="130" spans="7:7" x14ac:dyDescent="0.25">
      <c r="G130"/>
    </row>
  </sheetData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G21:G22"/>
    <mergeCell ref="A62:E62"/>
    <mergeCell ref="F62:L62"/>
    <mergeCell ref="H21:H22"/>
    <mergeCell ref="I21:I22"/>
    <mergeCell ref="J21:J22"/>
    <mergeCell ref="K21:K22"/>
    <mergeCell ref="L21:L22"/>
    <mergeCell ref="A47:F47"/>
    <mergeCell ref="G47:L47"/>
    <mergeCell ref="A57:D57"/>
    <mergeCell ref="E57:H57"/>
    <mergeCell ref="I57:L57"/>
    <mergeCell ref="A58:E58"/>
    <mergeCell ref="F58:L58"/>
    <mergeCell ref="A63:E63"/>
    <mergeCell ref="F63:L63"/>
    <mergeCell ref="A64:D64"/>
    <mergeCell ref="E64:H64"/>
    <mergeCell ref="I64:L64"/>
  </mergeCells>
  <conditionalFormatting sqref="B1 B6:B7 B9:B11 B13:B1048576">
    <cfRule type="duplicateValues" dxfId="19" priority="5"/>
  </conditionalFormatting>
  <conditionalFormatting sqref="B1:B1048576">
    <cfRule type="duplicateValues" dxfId="18" priority="1"/>
  </conditionalFormatting>
  <conditionalFormatting sqref="B2">
    <cfRule type="duplicateValues" dxfId="17" priority="4"/>
  </conditionalFormatting>
  <conditionalFormatting sqref="B3">
    <cfRule type="duplicateValues" dxfId="16" priority="3"/>
  </conditionalFormatting>
  <conditionalFormatting sqref="B4">
    <cfRule type="duplicateValues" dxfId="15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7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A6816-D3E4-4008-8E48-00FB3E710D6F}">
  <sheetPr>
    <tabColor theme="3" tint="-0.249977111117893"/>
    <pageSetUpPr fitToPage="1"/>
  </sheetPr>
  <dimension ref="A1:Q133"/>
  <sheetViews>
    <sheetView view="pageBreakPreview" topLeftCell="A19" zoomScale="60" zoomScaleNormal="100" workbookViewId="0">
      <selection activeCell="H47" sqref="H47"/>
    </sheetView>
  </sheetViews>
  <sheetFormatPr defaultColWidth="9.109375" defaultRowHeight="13.8" x14ac:dyDescent="0.25"/>
  <cols>
    <col min="1" max="1" width="7" style="1" customWidth="1"/>
    <col min="2" max="2" width="7" style="101" customWidth="1"/>
    <col min="3" max="3" width="13.33203125" style="101" customWidth="1"/>
    <col min="4" max="4" width="24.44140625" style="1" customWidth="1"/>
    <col min="5" max="5" width="11.6640625" style="1" customWidth="1"/>
    <col min="6" max="6" width="9.6640625" style="1" customWidth="1"/>
    <col min="7" max="7" width="23" style="1" customWidth="1"/>
    <col min="8" max="8" width="13.109375" style="1" customWidth="1"/>
    <col min="9" max="9" width="14" style="1" customWidth="1"/>
    <col min="10" max="10" width="13.5546875" style="50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22.8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7" ht="22.8" customHeight="1" x14ac:dyDescent="0.25">
      <c r="A2" s="138" t="s">
        <v>50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7" ht="22.8" customHeight="1" x14ac:dyDescent="0.25">
      <c r="A3" s="138" t="s">
        <v>10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7" ht="22.8" customHeight="1" x14ac:dyDescent="0.25">
      <c r="A4" s="138" t="s">
        <v>51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1:17" ht="9.6" customHeight="1" x14ac:dyDescent="0.3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O5" s="24"/>
    </row>
    <row r="6" spans="1:17" s="2" customFormat="1" ht="28.8" x14ac:dyDescent="0.3">
      <c r="A6" s="139" t="s">
        <v>45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Q6" s="24"/>
    </row>
    <row r="7" spans="1:17" s="2" customFormat="1" ht="18" customHeight="1" x14ac:dyDescent="0.25">
      <c r="A7" s="140" t="s">
        <v>16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</row>
    <row r="8" spans="1:17" s="2" customFormat="1" ht="7.2" customHeight="1" thickBot="1" x14ac:dyDescent="0.3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</row>
    <row r="9" spans="1:17" ht="19.5" customHeight="1" thickTop="1" x14ac:dyDescent="0.25">
      <c r="A9" s="142" t="s">
        <v>21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4"/>
    </row>
    <row r="10" spans="1:17" ht="18" customHeight="1" x14ac:dyDescent="0.25">
      <c r="A10" s="145" t="s">
        <v>97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7"/>
    </row>
    <row r="11" spans="1:17" ht="19.5" customHeight="1" x14ac:dyDescent="0.25">
      <c r="A11" s="145" t="s">
        <v>54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7"/>
    </row>
    <row r="12" spans="1:17" ht="5.25" customHeight="1" x14ac:dyDescent="0.25">
      <c r="A12" s="135" t="s">
        <v>43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7"/>
    </row>
    <row r="13" spans="1:17" ht="15.6" x14ac:dyDescent="0.3">
      <c r="A13" s="41" t="s">
        <v>52</v>
      </c>
      <c r="B13" s="21"/>
      <c r="C13" s="21"/>
      <c r="D13" s="63"/>
      <c r="E13" s="5"/>
      <c r="F13" s="5"/>
      <c r="G13" s="32" t="s">
        <v>99</v>
      </c>
      <c r="H13" s="68"/>
      <c r="I13" s="5"/>
      <c r="J13" s="42"/>
      <c r="K13" s="29"/>
      <c r="L13" s="30" t="s">
        <v>102</v>
      </c>
    </row>
    <row r="14" spans="1:17" ht="15.6" x14ac:dyDescent="0.3">
      <c r="A14" s="16" t="s">
        <v>98</v>
      </c>
      <c r="B14" s="12"/>
      <c r="C14" s="12"/>
      <c r="D14" s="65"/>
      <c r="E14" s="6"/>
      <c r="F14" s="6"/>
      <c r="G14" s="7" t="s">
        <v>100</v>
      </c>
      <c r="H14" s="6"/>
      <c r="I14" s="6"/>
      <c r="J14" s="43"/>
      <c r="K14" s="31"/>
      <c r="L14" s="64" t="s">
        <v>62</v>
      </c>
    </row>
    <row r="15" spans="1:17" ht="14.4" x14ac:dyDescent="0.25">
      <c r="A15" s="130" t="s">
        <v>9</v>
      </c>
      <c r="B15" s="131"/>
      <c r="C15" s="131"/>
      <c r="D15" s="131"/>
      <c r="E15" s="131"/>
      <c r="F15" s="131"/>
      <c r="G15" s="132"/>
      <c r="H15" s="19" t="s">
        <v>1</v>
      </c>
      <c r="I15" s="18"/>
      <c r="J15" s="44"/>
      <c r="K15" s="18"/>
      <c r="L15" s="20"/>
    </row>
    <row r="16" spans="1:17" ht="14.4" x14ac:dyDescent="0.25">
      <c r="A16" s="17" t="s">
        <v>17</v>
      </c>
      <c r="B16" s="13"/>
      <c r="C16" s="13"/>
      <c r="D16" s="11"/>
      <c r="E16" s="8"/>
      <c r="F16" s="11"/>
      <c r="G16" s="10" t="s">
        <v>43</v>
      </c>
      <c r="H16" s="36" t="s">
        <v>103</v>
      </c>
      <c r="I16" s="8"/>
      <c r="J16" s="45"/>
      <c r="K16" s="8"/>
      <c r="L16" s="72"/>
    </row>
    <row r="17" spans="1:12" ht="14.4" x14ac:dyDescent="0.25">
      <c r="A17" s="17" t="s">
        <v>18</v>
      </c>
      <c r="B17" s="13"/>
      <c r="C17" s="13"/>
      <c r="D17" s="10"/>
      <c r="E17" s="8"/>
      <c r="F17" s="11"/>
      <c r="G17" s="10" t="s">
        <v>57</v>
      </c>
      <c r="H17" s="36" t="s">
        <v>38</v>
      </c>
      <c r="I17" s="8"/>
      <c r="J17" s="45"/>
      <c r="K17" s="8"/>
      <c r="L17" s="35"/>
    </row>
    <row r="18" spans="1:12" ht="14.4" x14ac:dyDescent="0.25">
      <c r="A18" s="17" t="s">
        <v>19</v>
      </c>
      <c r="B18" s="13"/>
      <c r="C18" s="13"/>
      <c r="D18" s="10"/>
      <c r="E18" s="8"/>
      <c r="F18" s="11"/>
      <c r="G18" s="10" t="s">
        <v>58</v>
      </c>
      <c r="H18" s="36" t="s">
        <v>39</v>
      </c>
      <c r="I18" s="8"/>
      <c r="J18" s="45"/>
      <c r="K18" s="8"/>
      <c r="L18" s="35"/>
    </row>
    <row r="19" spans="1:12" ht="16.2" thickBot="1" x14ac:dyDescent="0.3">
      <c r="A19" s="17" t="s">
        <v>15</v>
      </c>
      <c r="B19" s="14"/>
      <c r="C19" s="14"/>
      <c r="D19" s="71"/>
      <c r="E19" s="9"/>
      <c r="F19" s="9"/>
      <c r="G19" s="10" t="s">
        <v>59</v>
      </c>
      <c r="H19" s="36" t="s">
        <v>37</v>
      </c>
      <c r="I19" s="8"/>
      <c r="J19" s="45"/>
      <c r="K19" s="75">
        <v>103</v>
      </c>
      <c r="L19" s="76" t="s">
        <v>101</v>
      </c>
    </row>
    <row r="20" spans="1:12" ht="9.75" customHeight="1" thickTop="1" thickBot="1" x14ac:dyDescent="0.3">
      <c r="A20" s="26"/>
      <c r="B20" s="23"/>
      <c r="C20" s="23"/>
      <c r="D20" s="22"/>
      <c r="E20" s="22"/>
      <c r="F20" s="22"/>
      <c r="G20" s="22"/>
      <c r="H20" s="22"/>
      <c r="I20" s="22"/>
      <c r="J20" s="46"/>
      <c r="K20" s="22"/>
      <c r="L20" s="27"/>
    </row>
    <row r="21" spans="1:12" s="3" customFormat="1" ht="21" customHeight="1" thickTop="1" x14ac:dyDescent="0.25">
      <c r="A21" s="133" t="s">
        <v>6</v>
      </c>
      <c r="B21" s="114" t="s">
        <v>12</v>
      </c>
      <c r="C21" s="114" t="s">
        <v>36</v>
      </c>
      <c r="D21" s="114" t="s">
        <v>2</v>
      </c>
      <c r="E21" s="114" t="s">
        <v>35</v>
      </c>
      <c r="F21" s="114" t="s">
        <v>8</v>
      </c>
      <c r="G21" s="114" t="s">
        <v>13</v>
      </c>
      <c r="H21" s="114" t="s">
        <v>7</v>
      </c>
      <c r="I21" s="114" t="s">
        <v>25</v>
      </c>
      <c r="J21" s="116" t="s">
        <v>22</v>
      </c>
      <c r="K21" s="118" t="s">
        <v>24</v>
      </c>
      <c r="L21" s="120" t="s">
        <v>14</v>
      </c>
    </row>
    <row r="22" spans="1:12" s="3" customFormat="1" ht="13.5" customHeight="1" x14ac:dyDescent="0.25">
      <c r="A22" s="134"/>
      <c r="B22" s="115"/>
      <c r="C22" s="115"/>
      <c r="D22" s="115"/>
      <c r="E22" s="115"/>
      <c r="F22" s="115"/>
      <c r="G22" s="115"/>
      <c r="H22" s="115"/>
      <c r="I22" s="115"/>
      <c r="J22" s="117"/>
      <c r="K22" s="119"/>
      <c r="L22" s="121"/>
    </row>
    <row r="23" spans="1:12" s="4" customFormat="1" ht="18" x14ac:dyDescent="0.25">
      <c r="A23" s="82">
        <v>1</v>
      </c>
      <c r="B23" s="33">
        <v>81</v>
      </c>
      <c r="C23" s="33">
        <v>10036035177</v>
      </c>
      <c r="D23" s="34" t="s">
        <v>71</v>
      </c>
      <c r="E23" s="66">
        <v>37434</v>
      </c>
      <c r="F23" s="96" t="s">
        <v>23</v>
      </c>
      <c r="G23" s="67" t="s">
        <v>72</v>
      </c>
      <c r="H23" s="99">
        <v>9.015046296296296E-2</v>
      </c>
      <c r="I23" s="99" t="s">
        <v>43</v>
      </c>
      <c r="J23" s="47">
        <f>$K$19/((H23*24))</f>
        <v>47.605597637694189</v>
      </c>
      <c r="K23" s="28"/>
      <c r="L23" s="83"/>
    </row>
    <row r="24" spans="1:12" s="4" customFormat="1" ht="18" x14ac:dyDescent="0.25">
      <c r="A24" s="84">
        <v>2</v>
      </c>
      <c r="B24" s="33">
        <v>83</v>
      </c>
      <c r="C24" s="33">
        <v>10034988082</v>
      </c>
      <c r="D24" s="34" t="s">
        <v>82</v>
      </c>
      <c r="E24" s="66">
        <v>36777</v>
      </c>
      <c r="F24" s="96" t="s">
        <v>23</v>
      </c>
      <c r="G24" s="67" t="s">
        <v>72</v>
      </c>
      <c r="H24" s="99">
        <v>9.015046296296296E-2</v>
      </c>
      <c r="I24" s="99">
        <f>H24-$H$23</f>
        <v>0</v>
      </c>
      <c r="J24" s="47">
        <f t="shared" ref="J24:J38" si="0">$K$19/((H24*24))</f>
        <v>47.605597637694189</v>
      </c>
      <c r="K24" s="28"/>
      <c r="L24" s="83"/>
    </row>
    <row r="25" spans="1:12" s="4" customFormat="1" ht="18" x14ac:dyDescent="0.25">
      <c r="A25" s="82">
        <v>3</v>
      </c>
      <c r="B25" s="28">
        <v>67</v>
      </c>
      <c r="C25" s="33">
        <v>10094941661</v>
      </c>
      <c r="D25" s="34" t="s">
        <v>78</v>
      </c>
      <c r="E25" s="66">
        <v>38106</v>
      </c>
      <c r="F25" s="96" t="s">
        <v>32</v>
      </c>
      <c r="G25" s="67" t="s">
        <v>68</v>
      </c>
      <c r="H25" s="99">
        <v>9.015046296296296E-2</v>
      </c>
      <c r="I25" s="99">
        <f t="shared" ref="I25:I38" si="1">H25-$H$23</f>
        <v>0</v>
      </c>
      <c r="J25" s="47">
        <f t="shared" si="0"/>
        <v>47.605597637694189</v>
      </c>
      <c r="K25" s="28"/>
      <c r="L25" s="83"/>
    </row>
    <row r="26" spans="1:12" s="4" customFormat="1" ht="18" x14ac:dyDescent="0.25">
      <c r="A26" s="84">
        <v>4</v>
      </c>
      <c r="B26" s="28">
        <v>75</v>
      </c>
      <c r="C26" s="33">
        <v>10036048820</v>
      </c>
      <c r="D26" s="34" t="s">
        <v>108</v>
      </c>
      <c r="E26" s="66">
        <v>37219</v>
      </c>
      <c r="F26" s="96" t="s">
        <v>23</v>
      </c>
      <c r="G26" s="67" t="s">
        <v>74</v>
      </c>
      <c r="H26" s="99">
        <v>9.015046296296296E-2</v>
      </c>
      <c r="I26" s="99">
        <f t="shared" si="1"/>
        <v>0</v>
      </c>
      <c r="J26" s="47">
        <f t="shared" si="0"/>
        <v>47.605597637694189</v>
      </c>
      <c r="K26" s="28"/>
      <c r="L26" s="83"/>
    </row>
    <row r="27" spans="1:12" s="4" customFormat="1" ht="18" x14ac:dyDescent="0.25">
      <c r="A27" s="84">
        <v>5</v>
      </c>
      <c r="B27" s="28">
        <v>68</v>
      </c>
      <c r="C27" s="33">
        <v>10010085960</v>
      </c>
      <c r="D27" s="34" t="s">
        <v>85</v>
      </c>
      <c r="E27" s="66">
        <v>34246</v>
      </c>
      <c r="F27" s="96" t="s">
        <v>23</v>
      </c>
      <c r="G27" s="67" t="s">
        <v>86</v>
      </c>
      <c r="H27" s="99">
        <v>9.0208333333333335E-2</v>
      </c>
      <c r="I27" s="99">
        <f t="shared" si="1"/>
        <v>5.7870370370374791E-5</v>
      </c>
      <c r="J27" s="47">
        <f t="shared" si="0"/>
        <v>47.575057736720552</v>
      </c>
      <c r="K27" s="28"/>
      <c r="L27" s="83"/>
    </row>
    <row r="28" spans="1:12" s="4" customFormat="1" ht="18" x14ac:dyDescent="0.25">
      <c r="A28" s="84">
        <v>6</v>
      </c>
      <c r="B28" s="28">
        <v>62</v>
      </c>
      <c r="C28" s="33">
        <v>10036028410</v>
      </c>
      <c r="D28" s="34" t="s">
        <v>67</v>
      </c>
      <c r="E28" s="66">
        <v>37061</v>
      </c>
      <c r="F28" s="96" t="s">
        <v>23</v>
      </c>
      <c r="G28" s="67" t="s">
        <v>68</v>
      </c>
      <c r="H28" s="99">
        <v>9.2025462962962976E-2</v>
      </c>
      <c r="I28" s="99">
        <f t="shared" si="1"/>
        <v>1.8750000000000155E-3</v>
      </c>
      <c r="J28" s="47">
        <f t="shared" si="0"/>
        <v>46.635643315306247</v>
      </c>
      <c r="K28" s="28"/>
      <c r="L28" s="83"/>
    </row>
    <row r="29" spans="1:12" s="4" customFormat="1" ht="18" x14ac:dyDescent="0.25">
      <c r="A29" s="84">
        <v>7</v>
      </c>
      <c r="B29" s="28">
        <v>64</v>
      </c>
      <c r="C29" s="33">
        <v>10036048517</v>
      </c>
      <c r="D29" s="34" t="s">
        <v>75</v>
      </c>
      <c r="E29" s="66">
        <v>37682</v>
      </c>
      <c r="F29" s="96" t="s">
        <v>23</v>
      </c>
      <c r="G29" s="67" t="s">
        <v>68</v>
      </c>
      <c r="H29" s="99">
        <v>9.2025462962962976E-2</v>
      </c>
      <c r="I29" s="99">
        <f t="shared" si="1"/>
        <v>1.8750000000000155E-3</v>
      </c>
      <c r="J29" s="47">
        <f t="shared" si="0"/>
        <v>46.635643315306247</v>
      </c>
      <c r="K29" s="28"/>
      <c r="L29" s="83"/>
    </row>
    <row r="30" spans="1:12" s="4" customFormat="1" ht="18" x14ac:dyDescent="0.25">
      <c r="A30" s="84">
        <v>8</v>
      </c>
      <c r="B30" s="28">
        <v>76</v>
      </c>
      <c r="C30" s="33">
        <v>10077305142</v>
      </c>
      <c r="D30" s="34" t="s">
        <v>73</v>
      </c>
      <c r="E30" s="66">
        <v>37921</v>
      </c>
      <c r="F30" s="96" t="s">
        <v>23</v>
      </c>
      <c r="G30" s="67" t="s">
        <v>74</v>
      </c>
      <c r="H30" s="99">
        <v>9.2025462962962976E-2</v>
      </c>
      <c r="I30" s="99">
        <f t="shared" si="1"/>
        <v>1.8750000000000155E-3</v>
      </c>
      <c r="J30" s="47">
        <f t="shared" si="0"/>
        <v>46.635643315306247</v>
      </c>
      <c r="K30" s="28"/>
      <c r="L30" s="83"/>
    </row>
    <row r="31" spans="1:12" s="4" customFormat="1" ht="18" x14ac:dyDescent="0.25">
      <c r="A31" s="84">
        <v>9</v>
      </c>
      <c r="B31" s="28">
        <v>82</v>
      </c>
      <c r="C31" s="33">
        <v>10036078122</v>
      </c>
      <c r="D31" s="34" t="s">
        <v>76</v>
      </c>
      <c r="E31" s="66">
        <v>37359</v>
      </c>
      <c r="F31" s="96" t="s">
        <v>23</v>
      </c>
      <c r="G31" s="67" t="s">
        <v>72</v>
      </c>
      <c r="H31" s="99">
        <v>9.2025462962962976E-2</v>
      </c>
      <c r="I31" s="99">
        <f t="shared" si="1"/>
        <v>1.8750000000000155E-3</v>
      </c>
      <c r="J31" s="47">
        <f t="shared" si="0"/>
        <v>46.635643315306247</v>
      </c>
      <c r="K31" s="28"/>
      <c r="L31" s="83"/>
    </row>
    <row r="32" spans="1:12" s="4" customFormat="1" ht="18" x14ac:dyDescent="0.25">
      <c r="A32" s="84">
        <v>10</v>
      </c>
      <c r="B32" s="28">
        <v>63</v>
      </c>
      <c r="C32" s="33">
        <v>10057706896</v>
      </c>
      <c r="D32" s="34" t="s">
        <v>69</v>
      </c>
      <c r="E32" s="66">
        <v>37492</v>
      </c>
      <c r="F32" s="96" t="s">
        <v>23</v>
      </c>
      <c r="G32" s="67" t="s">
        <v>68</v>
      </c>
      <c r="H32" s="99">
        <v>9.2025462962962976E-2</v>
      </c>
      <c r="I32" s="99">
        <f t="shared" si="1"/>
        <v>1.8750000000000155E-3</v>
      </c>
      <c r="J32" s="47">
        <f t="shared" si="0"/>
        <v>46.635643315306247</v>
      </c>
      <c r="K32" s="28"/>
      <c r="L32" s="83"/>
    </row>
    <row r="33" spans="1:12" s="4" customFormat="1" ht="18" x14ac:dyDescent="0.25">
      <c r="A33" s="84">
        <v>11</v>
      </c>
      <c r="B33" s="28">
        <v>88</v>
      </c>
      <c r="C33" s="33">
        <v>10006571126</v>
      </c>
      <c r="D33" s="34" t="s">
        <v>109</v>
      </c>
      <c r="E33" s="66">
        <v>31367</v>
      </c>
      <c r="F33" s="96" t="s">
        <v>23</v>
      </c>
      <c r="G33" s="67" t="s">
        <v>110</v>
      </c>
      <c r="H33" s="99">
        <v>9.2025462962962976E-2</v>
      </c>
      <c r="I33" s="99">
        <f t="shared" si="1"/>
        <v>1.8750000000000155E-3</v>
      </c>
      <c r="J33" s="47">
        <f t="shared" si="0"/>
        <v>46.635643315306247</v>
      </c>
      <c r="K33" s="28"/>
      <c r="L33" s="83"/>
    </row>
    <row r="34" spans="1:12" s="4" customFormat="1" ht="18" x14ac:dyDescent="0.25">
      <c r="A34" s="84">
        <v>12</v>
      </c>
      <c r="B34" s="28">
        <v>77</v>
      </c>
      <c r="C34" s="33">
        <v>10055096081</v>
      </c>
      <c r="D34" s="34" t="s">
        <v>79</v>
      </c>
      <c r="E34" s="66">
        <v>38163</v>
      </c>
      <c r="F34" s="96" t="s">
        <v>23</v>
      </c>
      <c r="G34" s="67" t="s">
        <v>74</v>
      </c>
      <c r="H34" s="99">
        <v>9.2141203703703711E-2</v>
      </c>
      <c r="I34" s="99">
        <f t="shared" si="1"/>
        <v>1.9907407407407512E-3</v>
      </c>
      <c r="J34" s="47">
        <f t="shared" si="0"/>
        <v>46.577063183017202</v>
      </c>
      <c r="K34" s="28"/>
      <c r="L34" s="83"/>
    </row>
    <row r="35" spans="1:12" s="4" customFormat="1" ht="18" x14ac:dyDescent="0.25">
      <c r="A35" s="84">
        <v>13</v>
      </c>
      <c r="B35" s="28">
        <v>65</v>
      </c>
      <c r="C35" s="33">
        <v>10080036195</v>
      </c>
      <c r="D35" s="34" t="s">
        <v>70</v>
      </c>
      <c r="E35" s="66">
        <v>38031</v>
      </c>
      <c r="F35" s="96" t="s">
        <v>23</v>
      </c>
      <c r="G35" s="67" t="s">
        <v>68</v>
      </c>
      <c r="H35" s="99">
        <v>9.2141203703703711E-2</v>
      </c>
      <c r="I35" s="99">
        <f t="shared" si="1"/>
        <v>1.9907407407407512E-3</v>
      </c>
      <c r="J35" s="47">
        <f t="shared" si="0"/>
        <v>46.577063183017202</v>
      </c>
      <c r="K35" s="28"/>
      <c r="L35" s="83"/>
    </row>
    <row r="36" spans="1:12" s="4" customFormat="1" ht="18" x14ac:dyDescent="0.25">
      <c r="A36" s="84">
        <v>14</v>
      </c>
      <c r="B36" s="28">
        <v>86</v>
      </c>
      <c r="C36" s="33">
        <v>10091964064</v>
      </c>
      <c r="D36" s="34" t="s">
        <v>83</v>
      </c>
      <c r="E36" s="66">
        <v>38313</v>
      </c>
      <c r="F36" s="96" t="s">
        <v>32</v>
      </c>
      <c r="G36" s="67" t="s">
        <v>84</v>
      </c>
      <c r="H36" s="99">
        <v>9.7685185185185194E-2</v>
      </c>
      <c r="I36" s="99">
        <f t="shared" si="1"/>
        <v>7.5347222222222343E-3</v>
      </c>
      <c r="J36" s="47">
        <f t="shared" si="0"/>
        <v>43.933649289099527</v>
      </c>
      <c r="K36" s="28"/>
      <c r="L36" s="83"/>
    </row>
    <row r="37" spans="1:12" s="4" customFormat="1" ht="18" x14ac:dyDescent="0.25">
      <c r="A37" s="84">
        <v>15</v>
      </c>
      <c r="B37" s="28">
        <v>78</v>
      </c>
      <c r="C37" s="33">
        <v>10034978079</v>
      </c>
      <c r="D37" s="34" t="s">
        <v>81</v>
      </c>
      <c r="E37" s="66">
        <v>38103</v>
      </c>
      <c r="F37" s="96" t="s">
        <v>32</v>
      </c>
      <c r="G37" s="67" t="s">
        <v>74</v>
      </c>
      <c r="H37" s="99">
        <v>9.7685185185185194E-2</v>
      </c>
      <c r="I37" s="99">
        <f t="shared" si="1"/>
        <v>7.5347222222222343E-3</v>
      </c>
      <c r="J37" s="47">
        <f t="shared" si="0"/>
        <v>43.933649289099527</v>
      </c>
      <c r="K37" s="28"/>
      <c r="L37" s="83"/>
    </row>
    <row r="38" spans="1:12" s="4" customFormat="1" ht="18" x14ac:dyDescent="0.25">
      <c r="A38" s="84">
        <v>16</v>
      </c>
      <c r="B38" s="28">
        <v>70</v>
      </c>
      <c r="C38" s="33">
        <v>10114018329</v>
      </c>
      <c r="D38" s="34" t="s">
        <v>89</v>
      </c>
      <c r="E38" s="66">
        <v>37488</v>
      </c>
      <c r="F38" s="96" t="s">
        <v>32</v>
      </c>
      <c r="G38" s="67" t="s">
        <v>86</v>
      </c>
      <c r="H38" s="99">
        <v>9.7708333333333328E-2</v>
      </c>
      <c r="I38" s="99">
        <f t="shared" si="1"/>
        <v>7.5578703703703676E-3</v>
      </c>
      <c r="J38" s="47">
        <f t="shared" si="0"/>
        <v>43.923240938166316</v>
      </c>
      <c r="K38" s="28"/>
      <c r="L38" s="83"/>
    </row>
    <row r="39" spans="1:12" s="4" customFormat="1" ht="18" x14ac:dyDescent="0.25">
      <c r="A39" s="84">
        <v>17</v>
      </c>
      <c r="B39" s="28">
        <v>87</v>
      </c>
      <c r="C39" s="33">
        <v>10034979695</v>
      </c>
      <c r="D39" s="34" t="s">
        <v>83</v>
      </c>
      <c r="E39" s="66">
        <v>27390</v>
      </c>
      <c r="F39" s="96" t="s">
        <v>32</v>
      </c>
      <c r="G39" s="67" t="s">
        <v>84</v>
      </c>
      <c r="H39" s="99">
        <v>9.7708333333333328E-2</v>
      </c>
      <c r="I39" s="99">
        <f t="shared" ref="I39:I46" si="2">H39-$H$23</f>
        <v>7.5578703703703676E-3</v>
      </c>
      <c r="J39" s="47">
        <f t="shared" ref="J39:J46" si="3">$K$19/((H39*24))</f>
        <v>43.923240938166316</v>
      </c>
      <c r="K39" s="28"/>
      <c r="L39" s="83"/>
    </row>
    <row r="40" spans="1:12" s="4" customFormat="1" ht="18" x14ac:dyDescent="0.25">
      <c r="A40" s="84">
        <v>18</v>
      </c>
      <c r="B40" s="28">
        <v>79</v>
      </c>
      <c r="C40" s="33">
        <v>10055591488</v>
      </c>
      <c r="D40" s="34" t="s">
        <v>111</v>
      </c>
      <c r="E40" s="66">
        <v>37289</v>
      </c>
      <c r="F40" s="96" t="s">
        <v>32</v>
      </c>
      <c r="G40" s="67" t="s">
        <v>74</v>
      </c>
      <c r="H40" s="99">
        <v>9.7812500000000011E-2</v>
      </c>
      <c r="I40" s="99">
        <f t="shared" si="2"/>
        <v>7.6620370370370505E-3</v>
      </c>
      <c r="J40" s="47">
        <f t="shared" si="3"/>
        <v>43.876464323748664</v>
      </c>
      <c r="K40" s="28"/>
      <c r="L40" s="83"/>
    </row>
    <row r="41" spans="1:12" s="4" customFormat="1" ht="18" x14ac:dyDescent="0.25">
      <c r="A41" s="84">
        <v>19</v>
      </c>
      <c r="B41" s="28">
        <v>74</v>
      </c>
      <c r="C41" s="33">
        <v>10005747939</v>
      </c>
      <c r="D41" s="34" t="s">
        <v>77</v>
      </c>
      <c r="E41" s="66">
        <v>32939</v>
      </c>
      <c r="F41" s="96" t="s">
        <v>31</v>
      </c>
      <c r="G41" s="67" t="s">
        <v>74</v>
      </c>
      <c r="H41" s="99">
        <v>9.7812500000000011E-2</v>
      </c>
      <c r="I41" s="99">
        <f t="shared" si="2"/>
        <v>7.6620370370370505E-3</v>
      </c>
      <c r="J41" s="47">
        <f t="shared" si="3"/>
        <v>43.876464323748664</v>
      </c>
      <c r="K41" s="28"/>
      <c r="L41" s="83"/>
    </row>
    <row r="42" spans="1:12" s="4" customFormat="1" ht="18" x14ac:dyDescent="0.25">
      <c r="A42" s="84">
        <v>20</v>
      </c>
      <c r="B42" s="28">
        <v>66</v>
      </c>
      <c r="C42" s="33">
        <v>10080256265</v>
      </c>
      <c r="D42" s="34" t="s">
        <v>80</v>
      </c>
      <c r="E42" s="66">
        <v>37809</v>
      </c>
      <c r="F42" s="96" t="s">
        <v>32</v>
      </c>
      <c r="G42" s="67" t="s">
        <v>68</v>
      </c>
      <c r="H42" s="99">
        <v>9.7812500000000011E-2</v>
      </c>
      <c r="I42" s="99">
        <f t="shared" si="2"/>
        <v>7.6620370370370505E-3</v>
      </c>
      <c r="J42" s="47">
        <f t="shared" si="3"/>
        <v>43.876464323748664</v>
      </c>
      <c r="K42" s="28"/>
      <c r="L42" s="83"/>
    </row>
    <row r="43" spans="1:12" s="4" customFormat="1" ht="18" x14ac:dyDescent="0.25">
      <c r="A43" s="84">
        <v>21</v>
      </c>
      <c r="B43" s="28">
        <v>69</v>
      </c>
      <c r="C43" s="33">
        <v>10034993035</v>
      </c>
      <c r="D43" s="34" t="s">
        <v>96</v>
      </c>
      <c r="E43" s="66">
        <v>36398</v>
      </c>
      <c r="F43" s="96" t="s">
        <v>23</v>
      </c>
      <c r="G43" s="67" t="s">
        <v>86</v>
      </c>
      <c r="H43" s="99">
        <v>9.7812500000000011E-2</v>
      </c>
      <c r="I43" s="99">
        <f t="shared" si="2"/>
        <v>7.6620370370370505E-3</v>
      </c>
      <c r="J43" s="47">
        <f t="shared" si="3"/>
        <v>43.876464323748664</v>
      </c>
      <c r="K43" s="28"/>
      <c r="L43" s="83"/>
    </row>
    <row r="44" spans="1:12" s="4" customFormat="1" ht="18" x14ac:dyDescent="0.25">
      <c r="A44" s="84">
        <v>22</v>
      </c>
      <c r="B44" s="28">
        <v>84</v>
      </c>
      <c r="C44" s="33">
        <v>10105865881</v>
      </c>
      <c r="D44" s="34" t="s">
        <v>87</v>
      </c>
      <c r="E44" s="66">
        <v>37827</v>
      </c>
      <c r="F44" s="96" t="s">
        <v>32</v>
      </c>
      <c r="G44" s="67" t="s">
        <v>88</v>
      </c>
      <c r="H44" s="99">
        <v>9.8495370370370372E-2</v>
      </c>
      <c r="I44" s="99">
        <f t="shared" si="2"/>
        <v>8.344907407407412E-3</v>
      </c>
      <c r="J44" s="47">
        <f t="shared" si="3"/>
        <v>43.572267920094006</v>
      </c>
      <c r="K44" s="28"/>
      <c r="L44" s="83"/>
    </row>
    <row r="45" spans="1:12" s="4" customFormat="1" ht="18" x14ac:dyDescent="0.25">
      <c r="A45" s="84">
        <v>23</v>
      </c>
      <c r="B45" s="28">
        <v>80</v>
      </c>
      <c r="C45" s="33">
        <v>10034943626</v>
      </c>
      <c r="D45" s="34" t="s">
        <v>91</v>
      </c>
      <c r="E45" s="66">
        <v>36727</v>
      </c>
      <c r="F45" s="96" t="s">
        <v>32</v>
      </c>
      <c r="G45" s="67" t="s">
        <v>74</v>
      </c>
      <c r="H45" s="99">
        <v>9.8495370370370372E-2</v>
      </c>
      <c r="I45" s="99">
        <f t="shared" si="2"/>
        <v>8.344907407407412E-3</v>
      </c>
      <c r="J45" s="47">
        <f t="shared" si="3"/>
        <v>43.572267920094006</v>
      </c>
      <c r="K45" s="28"/>
      <c r="L45" s="83"/>
    </row>
    <row r="46" spans="1:12" s="4" customFormat="1" ht="18" x14ac:dyDescent="0.25">
      <c r="A46" s="84">
        <v>24</v>
      </c>
      <c r="B46" s="28">
        <v>85</v>
      </c>
      <c r="C46" s="33">
        <v>10078794292</v>
      </c>
      <c r="D46" s="34" t="s">
        <v>90</v>
      </c>
      <c r="E46" s="66">
        <v>37768</v>
      </c>
      <c r="F46" s="96" t="s">
        <v>23</v>
      </c>
      <c r="G46" s="67" t="s">
        <v>88</v>
      </c>
      <c r="H46" s="99">
        <v>9.8495370370370372E-2</v>
      </c>
      <c r="I46" s="99">
        <f t="shared" si="2"/>
        <v>8.344907407407412E-3</v>
      </c>
      <c r="J46" s="47">
        <f t="shared" si="3"/>
        <v>43.572267920094006</v>
      </c>
      <c r="K46" s="28"/>
      <c r="L46" s="83"/>
    </row>
    <row r="47" spans="1:12" s="4" customFormat="1" ht="18" x14ac:dyDescent="0.25">
      <c r="A47" s="84" t="s">
        <v>112</v>
      </c>
      <c r="B47" s="28">
        <v>61</v>
      </c>
      <c r="C47" s="33">
        <v>10015328509</v>
      </c>
      <c r="D47" s="34" t="s">
        <v>92</v>
      </c>
      <c r="E47" s="66">
        <v>36190</v>
      </c>
      <c r="F47" s="96" t="s">
        <v>23</v>
      </c>
      <c r="G47" s="67" t="s">
        <v>93</v>
      </c>
      <c r="H47" s="99"/>
      <c r="I47" s="99"/>
      <c r="J47" s="47"/>
      <c r="K47" s="28"/>
      <c r="L47" s="83"/>
    </row>
    <row r="48" spans="1:12" s="4" customFormat="1" ht="18.600000000000001" thickBot="1" x14ac:dyDescent="0.3">
      <c r="A48" s="97" t="s">
        <v>46</v>
      </c>
      <c r="B48" s="85">
        <v>71</v>
      </c>
      <c r="C48" s="86">
        <v>10014927270</v>
      </c>
      <c r="D48" s="87" t="s">
        <v>94</v>
      </c>
      <c r="E48" s="88">
        <v>35369</v>
      </c>
      <c r="F48" s="98" t="s">
        <v>23</v>
      </c>
      <c r="G48" s="89" t="s">
        <v>95</v>
      </c>
      <c r="H48" s="103"/>
      <c r="I48" s="103"/>
      <c r="J48" s="90"/>
      <c r="K48" s="85"/>
      <c r="L48" s="91"/>
    </row>
    <row r="49" spans="1:14" ht="9" customHeight="1" thickTop="1" thickBot="1" x14ac:dyDescent="0.35">
      <c r="A49" s="69"/>
      <c r="B49" s="77"/>
      <c r="C49" s="77"/>
      <c r="D49" s="78"/>
      <c r="E49" s="79"/>
      <c r="F49" s="80"/>
      <c r="G49" s="79"/>
      <c r="H49" s="81"/>
      <c r="I49" s="81"/>
      <c r="J49" s="48"/>
      <c r="K49" s="81"/>
      <c r="L49" s="81"/>
      <c r="N49"/>
    </row>
    <row r="50" spans="1:14" ht="15" thickTop="1" x14ac:dyDescent="0.25">
      <c r="A50" s="122" t="s">
        <v>4</v>
      </c>
      <c r="B50" s="123"/>
      <c r="C50" s="123"/>
      <c r="D50" s="123"/>
      <c r="E50" s="123"/>
      <c r="F50" s="123"/>
      <c r="G50" s="123" t="s">
        <v>5</v>
      </c>
      <c r="H50" s="123"/>
      <c r="I50" s="123"/>
      <c r="J50" s="123"/>
      <c r="K50" s="123"/>
      <c r="L50" s="124"/>
      <c r="N50"/>
    </row>
    <row r="51" spans="1:14" x14ac:dyDescent="0.25">
      <c r="A51" s="70" t="s">
        <v>104</v>
      </c>
      <c r="B51" s="9"/>
      <c r="C51" s="73"/>
      <c r="D51" s="25"/>
      <c r="E51" s="51"/>
      <c r="F51" s="58"/>
      <c r="G51" s="37" t="s">
        <v>33</v>
      </c>
      <c r="H51" s="92">
        <v>9</v>
      </c>
      <c r="I51" s="51"/>
      <c r="J51" s="52"/>
      <c r="K51" s="49" t="s">
        <v>31</v>
      </c>
      <c r="L51" s="57">
        <f>COUNTIF(F23:F48,"ЗМС")</f>
        <v>1</v>
      </c>
      <c r="N51"/>
    </row>
    <row r="52" spans="1:14" x14ac:dyDescent="0.25">
      <c r="A52" s="70" t="s">
        <v>105</v>
      </c>
      <c r="B52" s="9"/>
      <c r="C52" s="74"/>
      <c r="D52" s="25"/>
      <c r="E52" s="59"/>
      <c r="F52" s="60"/>
      <c r="G52" s="38" t="s">
        <v>26</v>
      </c>
      <c r="H52" s="92">
        <f>H53+H58</f>
        <v>26</v>
      </c>
      <c r="I52" s="53"/>
      <c r="J52" s="54"/>
      <c r="K52" s="49" t="s">
        <v>20</v>
      </c>
      <c r="L52" s="57">
        <f>COUNTIF(F23:F48,"МСМК")</f>
        <v>0</v>
      </c>
      <c r="N52"/>
    </row>
    <row r="53" spans="1:14" x14ac:dyDescent="0.25">
      <c r="A53" s="70" t="s">
        <v>106</v>
      </c>
      <c r="B53" s="9"/>
      <c r="C53" s="40"/>
      <c r="D53" s="25"/>
      <c r="E53" s="59"/>
      <c r="F53" s="60"/>
      <c r="G53" s="38" t="s">
        <v>27</v>
      </c>
      <c r="H53" s="92">
        <f>H54+H55+H56+H57</f>
        <v>25</v>
      </c>
      <c r="I53" s="53"/>
      <c r="J53" s="54"/>
      <c r="K53" s="49" t="s">
        <v>23</v>
      </c>
      <c r="L53" s="57">
        <f>COUNTIF(F23:F48,"МС")</f>
        <v>16</v>
      </c>
      <c r="N53"/>
    </row>
    <row r="54" spans="1:14" x14ac:dyDescent="0.25">
      <c r="A54" s="70" t="s">
        <v>107</v>
      </c>
      <c r="B54" s="9"/>
      <c r="C54" s="40"/>
      <c r="D54" s="25"/>
      <c r="E54" s="59"/>
      <c r="F54" s="60"/>
      <c r="G54" s="38" t="s">
        <v>28</v>
      </c>
      <c r="H54" s="92">
        <f>COUNT(A23:A48)</f>
        <v>24</v>
      </c>
      <c r="I54" s="53"/>
      <c r="J54" s="54"/>
      <c r="K54" s="49" t="s">
        <v>32</v>
      </c>
      <c r="L54" s="57">
        <f>COUNTIF(F23:F48,"КМС")</f>
        <v>9</v>
      </c>
      <c r="N54"/>
    </row>
    <row r="55" spans="1:14" x14ac:dyDescent="0.25">
      <c r="A55" s="70"/>
      <c r="B55" s="9"/>
      <c r="C55" s="40"/>
      <c r="D55" s="25"/>
      <c r="E55" s="59"/>
      <c r="F55" s="60"/>
      <c r="G55" s="38" t="s">
        <v>41</v>
      </c>
      <c r="H55" s="92">
        <f>COUNTIF(A23:A48,"ЛИМ")</f>
        <v>0</v>
      </c>
      <c r="I55" s="53"/>
      <c r="J55" s="54"/>
      <c r="K55" s="49" t="s">
        <v>40</v>
      </c>
      <c r="L55" s="57">
        <f>COUNTIF(F23:F48,"1 СР")</f>
        <v>0</v>
      </c>
      <c r="N55"/>
    </row>
    <row r="56" spans="1:14" x14ac:dyDescent="0.25">
      <c r="A56" s="70"/>
      <c r="B56" s="9"/>
      <c r="C56" s="9"/>
      <c r="D56" s="25"/>
      <c r="E56" s="59"/>
      <c r="F56" s="60"/>
      <c r="G56" s="38" t="s">
        <v>29</v>
      </c>
      <c r="H56" s="92">
        <f>COUNTIF(A23:A48,"НФ")</f>
        <v>1</v>
      </c>
      <c r="I56" s="53"/>
      <c r="J56" s="54"/>
      <c r="K56" s="49" t="s">
        <v>42</v>
      </c>
      <c r="L56" s="57">
        <f>COUNTIF(F23:F48,"2 СР")</f>
        <v>0</v>
      </c>
      <c r="N56"/>
    </row>
    <row r="57" spans="1:14" x14ac:dyDescent="0.25">
      <c r="A57" s="70"/>
      <c r="B57" s="9"/>
      <c r="C57" s="9"/>
      <c r="D57" s="25"/>
      <c r="E57" s="59"/>
      <c r="F57" s="60"/>
      <c r="G57" s="38" t="s">
        <v>34</v>
      </c>
      <c r="H57" s="92">
        <f>COUNTIF(A23:A48,"ДСКВ")</f>
        <v>0</v>
      </c>
      <c r="I57" s="53"/>
      <c r="J57" s="54"/>
      <c r="K57" s="49" t="s">
        <v>44</v>
      </c>
      <c r="L57" s="57">
        <f>COUNTIF(F23:F48,"3 СР")</f>
        <v>0</v>
      </c>
      <c r="N57"/>
    </row>
    <row r="58" spans="1:14" x14ac:dyDescent="0.25">
      <c r="A58" s="70"/>
      <c r="B58" s="9"/>
      <c r="C58" s="9"/>
      <c r="D58" s="25"/>
      <c r="E58" s="61"/>
      <c r="F58" s="62"/>
      <c r="G58" s="38" t="s">
        <v>30</v>
      </c>
      <c r="H58" s="92">
        <f>COUNTIF(A23:A48,"НС")</f>
        <v>1</v>
      </c>
      <c r="I58" s="55"/>
      <c r="J58" s="56"/>
      <c r="K58" s="49"/>
      <c r="L58" s="39"/>
    </row>
    <row r="59" spans="1:14" ht="9.75" customHeight="1" x14ac:dyDescent="0.25">
      <c r="A59" s="59"/>
      <c r="L59" s="15"/>
    </row>
    <row r="60" spans="1:14" ht="15.6" x14ac:dyDescent="0.25">
      <c r="A60" s="125" t="s">
        <v>47</v>
      </c>
      <c r="B60" s="126"/>
      <c r="C60" s="126"/>
      <c r="D60" s="126"/>
      <c r="E60" s="126" t="s">
        <v>11</v>
      </c>
      <c r="F60" s="126"/>
      <c r="G60" s="126"/>
      <c r="H60" s="126"/>
      <c r="I60" s="126" t="s">
        <v>3</v>
      </c>
      <c r="J60" s="126"/>
      <c r="K60" s="126"/>
      <c r="L60" s="127"/>
    </row>
    <row r="61" spans="1:14" x14ac:dyDescent="0.25">
      <c r="A61" s="106"/>
      <c r="B61" s="107"/>
      <c r="C61" s="107"/>
      <c r="D61" s="107"/>
      <c r="E61" s="107"/>
      <c r="F61" s="128"/>
      <c r="G61" s="128"/>
      <c r="H61" s="128"/>
      <c r="I61" s="128"/>
      <c r="J61" s="128"/>
      <c r="K61" s="128"/>
      <c r="L61" s="129"/>
    </row>
    <row r="62" spans="1:14" x14ac:dyDescent="0.25">
      <c r="A62" s="100"/>
      <c r="D62" s="101"/>
      <c r="E62" s="101"/>
      <c r="F62" s="101"/>
      <c r="G62" s="101"/>
      <c r="H62" s="101"/>
      <c r="I62" s="101"/>
      <c r="J62" s="101"/>
      <c r="K62" s="101"/>
      <c r="L62" s="102"/>
    </row>
    <row r="63" spans="1:14" x14ac:dyDescent="0.25">
      <c r="A63" s="100"/>
      <c r="D63" s="101"/>
      <c r="E63" s="101"/>
      <c r="F63" s="101"/>
      <c r="G63" s="101"/>
      <c r="H63" s="101"/>
      <c r="I63" s="101"/>
      <c r="J63" s="101"/>
      <c r="K63" s="101"/>
      <c r="L63" s="102"/>
    </row>
    <row r="64" spans="1:14" x14ac:dyDescent="0.25">
      <c r="A64" s="100"/>
      <c r="D64" s="101"/>
      <c r="E64" s="101"/>
      <c r="F64" s="101"/>
      <c r="G64" s="101"/>
      <c r="H64" s="101"/>
      <c r="I64" s="101"/>
      <c r="J64" s="101"/>
      <c r="K64" s="101"/>
      <c r="L64" s="102"/>
    </row>
    <row r="65" spans="1:17" x14ac:dyDescent="0.25">
      <c r="A65" s="106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13"/>
    </row>
    <row r="66" spans="1:17" x14ac:dyDescent="0.25">
      <c r="A66" s="106"/>
      <c r="B66" s="107"/>
      <c r="C66" s="107"/>
      <c r="D66" s="107"/>
      <c r="E66" s="107"/>
      <c r="F66" s="108"/>
      <c r="G66" s="108"/>
      <c r="H66" s="108"/>
      <c r="I66" s="108"/>
      <c r="J66" s="108"/>
      <c r="K66" s="108"/>
      <c r="L66" s="109"/>
    </row>
    <row r="67" spans="1:17" ht="16.2" thickBot="1" x14ac:dyDescent="0.3">
      <c r="A67" s="110" t="str">
        <f>G19</f>
        <v>Шатрыгина Е.В. (ВК, Свердловская область)</v>
      </c>
      <c r="B67" s="111"/>
      <c r="C67" s="111"/>
      <c r="D67" s="111"/>
      <c r="E67" s="111" t="str">
        <f>G17</f>
        <v>Попова Е.В. (ВК, Воронежская область)</v>
      </c>
      <c r="F67" s="111"/>
      <c r="G67" s="111"/>
      <c r="H67" s="111"/>
      <c r="I67" s="111" t="str">
        <f>G18</f>
        <v>Азаров С.Н. (ВК, Санкт‐Петербург)</v>
      </c>
      <c r="J67" s="111"/>
      <c r="K67" s="111"/>
      <c r="L67" s="112"/>
    </row>
    <row r="68" spans="1:17" s="101" customFormat="1" ht="14.4" thickTop="1" x14ac:dyDescent="0.25">
      <c r="A68" s="59"/>
      <c r="D68" s="1"/>
      <c r="E68" s="1"/>
      <c r="F68" s="1"/>
      <c r="G68" s="1"/>
      <c r="H68" s="1"/>
      <c r="I68" s="1"/>
      <c r="J68" s="50"/>
      <c r="K68" s="1"/>
      <c r="L68" s="1"/>
      <c r="M68" s="1"/>
      <c r="N68" s="1"/>
      <c r="O68" s="1"/>
      <c r="P68" s="1"/>
      <c r="Q68" s="1"/>
    </row>
    <row r="69" spans="1:17" s="101" customFormat="1" x14ac:dyDescent="0.25">
      <c r="A69" s="59"/>
      <c r="D69" s="1"/>
      <c r="E69" s="1"/>
      <c r="F69" s="1"/>
      <c r="G69" s="1"/>
      <c r="H69" s="1"/>
      <c r="I69" s="1"/>
      <c r="J69" s="50"/>
      <c r="K69" s="1"/>
      <c r="L69" s="1"/>
      <c r="M69" s="1"/>
      <c r="N69" s="1"/>
      <c r="O69" s="1"/>
      <c r="P69" s="1"/>
      <c r="Q69" s="1"/>
    </row>
    <row r="70" spans="1:17" s="101" customFormat="1" x14ac:dyDescent="0.25">
      <c r="A70" s="59"/>
      <c r="D70" s="1"/>
      <c r="E70" s="1"/>
      <c r="F70" s="1"/>
      <c r="G70" s="1"/>
      <c r="H70" s="1"/>
      <c r="I70" s="1"/>
      <c r="J70" s="50"/>
      <c r="K70" s="1"/>
      <c r="L70" s="1"/>
      <c r="M70" s="1"/>
      <c r="N70" s="1"/>
      <c r="O70" s="1"/>
      <c r="P70" s="1"/>
      <c r="Q70" s="1"/>
    </row>
    <row r="71" spans="1:17" s="101" customFormat="1" x14ac:dyDescent="0.25">
      <c r="A71" s="59"/>
      <c r="D71" s="1"/>
      <c r="E71" s="1"/>
      <c r="F71" s="1"/>
      <c r="G71" s="1"/>
      <c r="H71" s="1"/>
      <c r="I71" s="1"/>
      <c r="J71" s="50"/>
      <c r="K71" s="1"/>
      <c r="L71" s="1"/>
      <c r="M71" s="1"/>
      <c r="N71" s="1"/>
      <c r="O71" s="1"/>
      <c r="P71" s="1"/>
      <c r="Q71" s="1"/>
    </row>
    <row r="72" spans="1:17" s="101" customFormat="1" x14ac:dyDescent="0.25">
      <c r="A72" s="59"/>
      <c r="D72" s="1"/>
      <c r="E72" s="1"/>
      <c r="F72" s="1"/>
      <c r="G72" s="1"/>
      <c r="H72" s="1"/>
      <c r="I72" s="1"/>
      <c r="J72" s="50"/>
      <c r="K72" s="1"/>
      <c r="L72" s="1"/>
      <c r="M72" s="1"/>
      <c r="N72" s="1"/>
      <c r="O72" s="1"/>
      <c r="P72" s="1"/>
      <c r="Q72" s="1"/>
    </row>
    <row r="73" spans="1:17" s="101" customFormat="1" x14ac:dyDescent="0.25">
      <c r="A73" s="59"/>
      <c r="D73" s="1"/>
      <c r="E73" s="1"/>
      <c r="F73" s="1"/>
      <c r="G73" s="1"/>
      <c r="H73" s="1"/>
      <c r="I73" s="1"/>
      <c r="J73" s="50"/>
      <c r="K73" s="1"/>
      <c r="L73" s="1"/>
      <c r="M73" s="1"/>
      <c r="N73" s="1"/>
      <c r="O73" s="1"/>
      <c r="P73" s="1"/>
      <c r="Q73" s="1"/>
    </row>
    <row r="74" spans="1:17" s="101" customFormat="1" x14ac:dyDescent="0.25">
      <c r="A74" s="59"/>
      <c r="D74" s="1"/>
      <c r="E74" s="1"/>
      <c r="F74" s="1"/>
      <c r="G74" s="1"/>
      <c r="H74" s="1"/>
      <c r="I74" s="1"/>
      <c r="J74" s="50"/>
      <c r="K74" s="1"/>
      <c r="L74" s="1"/>
      <c r="M74" s="1"/>
      <c r="N74" s="1"/>
      <c r="O74" s="1"/>
      <c r="P74" s="1"/>
      <c r="Q74" s="1"/>
    </row>
    <row r="75" spans="1:17" s="101" customFormat="1" x14ac:dyDescent="0.25">
      <c r="A75" s="59"/>
      <c r="D75" s="1"/>
      <c r="E75" s="1"/>
      <c r="F75" s="1"/>
      <c r="G75" s="1"/>
      <c r="H75" s="1"/>
      <c r="I75" s="1"/>
      <c r="J75" s="50"/>
      <c r="K75" s="1"/>
      <c r="L75" s="1"/>
      <c r="M75" s="1"/>
      <c r="N75" s="1"/>
      <c r="O75" s="1"/>
      <c r="P75" s="1"/>
      <c r="Q75" s="1"/>
    </row>
    <row r="76" spans="1:17" s="101" customFormat="1" x14ac:dyDescent="0.25">
      <c r="A76" s="59"/>
      <c r="D76" s="1"/>
      <c r="E76" s="1"/>
      <c r="F76" s="1"/>
      <c r="G76" s="1"/>
      <c r="H76" s="1"/>
      <c r="I76" s="1"/>
      <c r="J76" s="50"/>
      <c r="K76" s="1"/>
      <c r="L76" s="1"/>
      <c r="M76" s="1"/>
      <c r="N76" s="1"/>
      <c r="O76" s="1"/>
      <c r="P76" s="1"/>
      <c r="Q76" s="1"/>
    </row>
    <row r="77" spans="1:17" s="101" customFormat="1" x14ac:dyDescent="0.25">
      <c r="A77" s="59"/>
      <c r="D77" s="1"/>
      <c r="E77" s="1"/>
      <c r="F77" s="1"/>
      <c r="G77" s="1"/>
      <c r="H77" s="1"/>
      <c r="I77" s="1"/>
      <c r="J77" s="50"/>
      <c r="K77" s="1"/>
      <c r="L77" s="1"/>
      <c r="M77" s="1"/>
      <c r="N77" s="1"/>
      <c r="O77" s="1"/>
      <c r="P77" s="1"/>
      <c r="Q77" s="1"/>
    </row>
    <row r="78" spans="1:17" s="101" customFormat="1" x14ac:dyDescent="0.25">
      <c r="A78" s="59"/>
      <c r="D78" s="1"/>
      <c r="E78" s="1"/>
      <c r="F78" s="1"/>
      <c r="G78" s="1"/>
      <c r="H78" s="1"/>
      <c r="I78" s="1"/>
      <c r="J78" s="50"/>
      <c r="K78" s="1"/>
      <c r="L78" s="1"/>
      <c r="M78" s="1"/>
      <c r="N78" s="1"/>
      <c r="O78" s="1"/>
      <c r="P78" s="1"/>
      <c r="Q78" s="1"/>
    </row>
    <row r="79" spans="1:17" s="101" customFormat="1" x14ac:dyDescent="0.25">
      <c r="A79" s="59"/>
      <c r="D79" s="1"/>
      <c r="E79" s="1"/>
      <c r="F79" s="1"/>
      <c r="G79" s="1"/>
      <c r="H79" s="1"/>
      <c r="I79" s="1"/>
      <c r="J79" s="50"/>
      <c r="K79" s="1"/>
      <c r="L79" s="1"/>
      <c r="M79" s="1"/>
      <c r="N79" s="1"/>
      <c r="O79" s="1"/>
      <c r="P79" s="1"/>
      <c r="Q79" s="1"/>
    </row>
    <row r="80" spans="1:17" s="101" customFormat="1" x14ac:dyDescent="0.25">
      <c r="A80" s="59"/>
      <c r="D80" s="1"/>
      <c r="E80" s="1"/>
      <c r="F80" s="1"/>
      <c r="G80" s="1"/>
      <c r="H80" s="1"/>
      <c r="I80" s="1"/>
      <c r="J80" s="50"/>
      <c r="K80" s="1"/>
      <c r="L80" s="1"/>
      <c r="M80" s="1"/>
      <c r="N80" s="1"/>
      <c r="O80" s="1"/>
      <c r="P80" s="1"/>
      <c r="Q80" s="1"/>
    </row>
    <row r="81" spans="1:17" s="101" customFormat="1" x14ac:dyDescent="0.25">
      <c r="A81" s="59"/>
      <c r="D81" s="1"/>
      <c r="E81" s="1"/>
      <c r="F81" s="1"/>
      <c r="G81" s="1"/>
      <c r="H81" s="1"/>
      <c r="I81" s="1"/>
      <c r="J81" s="50"/>
      <c r="K81" s="1"/>
      <c r="L81" s="1"/>
      <c r="M81" s="1"/>
      <c r="N81" s="1"/>
      <c r="O81" s="1"/>
      <c r="P81" s="1"/>
      <c r="Q81" s="1"/>
    </row>
    <row r="82" spans="1:17" s="101" customFormat="1" x14ac:dyDescent="0.25">
      <c r="A82" s="59"/>
      <c r="D82" s="1"/>
      <c r="E82" s="1"/>
      <c r="F82" s="1"/>
      <c r="G82" s="1"/>
      <c r="H82" s="1"/>
      <c r="I82" s="1"/>
      <c r="J82" s="50"/>
      <c r="K82" s="1"/>
      <c r="L82" s="1"/>
      <c r="M82" s="1"/>
      <c r="N82" s="1"/>
      <c r="O82" s="1"/>
      <c r="P82" s="1"/>
      <c r="Q82" s="1"/>
    </row>
    <row r="83" spans="1:17" s="101" customFormat="1" x14ac:dyDescent="0.25">
      <c r="A83" s="59"/>
      <c r="D83" s="1"/>
      <c r="E83" s="1"/>
      <c r="F83" s="1"/>
      <c r="G83" s="1"/>
      <c r="H83" s="1"/>
      <c r="I83" s="1"/>
      <c r="J83" s="50"/>
      <c r="K83" s="1"/>
      <c r="L83" s="1"/>
      <c r="M83" s="1"/>
      <c r="N83" s="1"/>
      <c r="O83" s="1"/>
      <c r="P83" s="1"/>
      <c r="Q83" s="1"/>
    </row>
    <row r="84" spans="1:17" x14ac:dyDescent="0.25">
      <c r="A84" s="59"/>
    </row>
    <row r="85" spans="1:17" x14ac:dyDescent="0.25">
      <c r="A85" s="59"/>
    </row>
    <row r="86" spans="1:17" x14ac:dyDescent="0.25">
      <c r="A86" s="59"/>
    </row>
    <row r="87" spans="1:17" x14ac:dyDescent="0.25">
      <c r="A87" s="59"/>
    </row>
    <row r="88" spans="1:17" x14ac:dyDescent="0.25">
      <c r="A88" s="59"/>
    </row>
    <row r="89" spans="1:17" x14ac:dyDescent="0.25">
      <c r="A89" s="59"/>
    </row>
    <row r="90" spans="1:17" x14ac:dyDescent="0.25">
      <c r="A90" s="59"/>
    </row>
    <row r="91" spans="1:17" x14ac:dyDescent="0.25">
      <c r="A91" s="59"/>
      <c r="G91"/>
    </row>
    <row r="92" spans="1:17" x14ac:dyDescent="0.25">
      <c r="A92" s="59"/>
      <c r="G92"/>
    </row>
    <row r="93" spans="1:17" x14ac:dyDescent="0.25">
      <c r="A93" s="59"/>
      <c r="G93"/>
    </row>
    <row r="94" spans="1:17" x14ac:dyDescent="0.25">
      <c r="A94" s="59"/>
      <c r="G94"/>
    </row>
    <row r="95" spans="1:17" x14ac:dyDescent="0.25">
      <c r="A95" s="59"/>
      <c r="G95"/>
    </row>
    <row r="96" spans="1:17" x14ac:dyDescent="0.25">
      <c r="A96" s="59"/>
      <c r="G96"/>
    </row>
    <row r="97" spans="1:7" x14ac:dyDescent="0.25">
      <c r="A97" s="59"/>
      <c r="G97"/>
    </row>
    <row r="98" spans="1:7" x14ac:dyDescent="0.25">
      <c r="A98" s="59"/>
      <c r="G98"/>
    </row>
    <row r="99" spans="1:7" x14ac:dyDescent="0.25">
      <c r="A99" s="59"/>
      <c r="G99"/>
    </row>
    <row r="100" spans="1:7" x14ac:dyDescent="0.25">
      <c r="A100" s="59"/>
      <c r="G100"/>
    </row>
    <row r="101" spans="1:7" x14ac:dyDescent="0.25">
      <c r="A101" s="59"/>
      <c r="G101"/>
    </row>
    <row r="102" spans="1:7" x14ac:dyDescent="0.25">
      <c r="A102" s="59"/>
      <c r="G102"/>
    </row>
    <row r="103" spans="1:7" x14ac:dyDescent="0.25">
      <c r="A103" s="59"/>
      <c r="G103"/>
    </row>
    <row r="104" spans="1:7" x14ac:dyDescent="0.25">
      <c r="A104" s="59"/>
      <c r="G104"/>
    </row>
    <row r="105" spans="1:7" x14ac:dyDescent="0.25">
      <c r="A105" s="59"/>
      <c r="G105"/>
    </row>
    <row r="106" spans="1:7" x14ac:dyDescent="0.25">
      <c r="A106" s="59"/>
      <c r="G106"/>
    </row>
    <row r="107" spans="1:7" x14ac:dyDescent="0.25">
      <c r="A107" s="59"/>
      <c r="G107"/>
    </row>
    <row r="108" spans="1:7" x14ac:dyDescent="0.25">
      <c r="A108" s="59"/>
      <c r="G108"/>
    </row>
    <row r="109" spans="1:7" x14ac:dyDescent="0.25">
      <c r="A109" s="59"/>
      <c r="G109"/>
    </row>
    <row r="110" spans="1:7" x14ac:dyDescent="0.25">
      <c r="A110" s="59"/>
      <c r="G110"/>
    </row>
    <row r="111" spans="1:7" x14ac:dyDescent="0.25">
      <c r="A111" s="59"/>
      <c r="G111"/>
    </row>
    <row r="112" spans="1:7" x14ac:dyDescent="0.25">
      <c r="A112" s="59"/>
      <c r="G112"/>
    </row>
    <row r="113" spans="1:7" x14ac:dyDescent="0.25">
      <c r="A113" s="59"/>
      <c r="G113"/>
    </row>
    <row r="114" spans="1:7" x14ac:dyDescent="0.25">
      <c r="A114" s="59"/>
      <c r="G114"/>
    </row>
    <row r="115" spans="1:7" x14ac:dyDescent="0.25">
      <c r="A115" s="59"/>
      <c r="G115"/>
    </row>
    <row r="116" spans="1:7" x14ac:dyDescent="0.25">
      <c r="A116" s="59"/>
      <c r="G116"/>
    </row>
    <row r="117" spans="1:7" x14ac:dyDescent="0.25">
      <c r="A117" s="59"/>
      <c r="G117"/>
    </row>
    <row r="118" spans="1:7" x14ac:dyDescent="0.25">
      <c r="G118"/>
    </row>
    <row r="119" spans="1:7" x14ac:dyDescent="0.25">
      <c r="G119"/>
    </row>
    <row r="120" spans="1:7" x14ac:dyDescent="0.25">
      <c r="G120"/>
    </row>
    <row r="121" spans="1:7" x14ac:dyDescent="0.25">
      <c r="G121"/>
    </row>
    <row r="122" spans="1:7" x14ac:dyDescent="0.25">
      <c r="G122"/>
    </row>
    <row r="123" spans="1:7" x14ac:dyDescent="0.25">
      <c r="G123"/>
    </row>
    <row r="124" spans="1:7" x14ac:dyDescent="0.25">
      <c r="G124"/>
    </row>
    <row r="125" spans="1:7" x14ac:dyDescent="0.25">
      <c r="G125"/>
    </row>
    <row r="126" spans="1:7" x14ac:dyDescent="0.25">
      <c r="G126"/>
    </row>
    <row r="127" spans="1:7" x14ac:dyDescent="0.25">
      <c r="G127"/>
    </row>
    <row r="128" spans="1:7" x14ac:dyDescent="0.25">
      <c r="G128"/>
    </row>
    <row r="129" spans="7:7" x14ac:dyDescent="0.25">
      <c r="G129"/>
    </row>
    <row r="130" spans="7:7" x14ac:dyDescent="0.25">
      <c r="G130"/>
    </row>
    <row r="131" spans="7:7" x14ac:dyDescent="0.25">
      <c r="G131"/>
    </row>
    <row r="132" spans="7:7" x14ac:dyDescent="0.25">
      <c r="G132"/>
    </row>
    <row r="133" spans="7:7" x14ac:dyDescent="0.25">
      <c r="G133"/>
    </row>
  </sheetData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G21:G22"/>
    <mergeCell ref="A65:E65"/>
    <mergeCell ref="F65:L65"/>
    <mergeCell ref="H21:H22"/>
    <mergeCell ref="I21:I22"/>
    <mergeCell ref="J21:J22"/>
    <mergeCell ref="K21:K22"/>
    <mergeCell ref="L21:L22"/>
    <mergeCell ref="A50:F50"/>
    <mergeCell ref="G50:L50"/>
    <mergeCell ref="A60:D60"/>
    <mergeCell ref="E60:H60"/>
    <mergeCell ref="I60:L60"/>
    <mergeCell ref="A61:E61"/>
    <mergeCell ref="F61:L61"/>
    <mergeCell ref="A66:E66"/>
    <mergeCell ref="F66:L66"/>
    <mergeCell ref="A67:D67"/>
    <mergeCell ref="E67:H67"/>
    <mergeCell ref="I67:L67"/>
  </mergeCells>
  <conditionalFormatting sqref="B1 B6:B7 B9:B11 B13:B1048576">
    <cfRule type="duplicateValues" dxfId="14" priority="5"/>
  </conditionalFormatting>
  <conditionalFormatting sqref="B1:B1048576">
    <cfRule type="duplicateValues" dxfId="13" priority="1"/>
  </conditionalFormatting>
  <conditionalFormatting sqref="B2">
    <cfRule type="duplicateValues" dxfId="12" priority="4"/>
  </conditionalFormatting>
  <conditionalFormatting sqref="B3">
    <cfRule type="duplicateValues" dxfId="11" priority="3"/>
  </conditionalFormatting>
  <conditionalFormatting sqref="B4">
    <cfRule type="duplicateValues" dxfId="10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7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DF325-9C58-4EB8-A089-115DA1EF5D50}">
  <sheetPr>
    <tabColor theme="3" tint="-0.249977111117893"/>
    <pageSetUpPr fitToPage="1"/>
  </sheetPr>
  <dimension ref="A1:Q127"/>
  <sheetViews>
    <sheetView view="pageBreakPreview" topLeftCell="A15" zoomScale="60" zoomScaleNormal="100" workbookViewId="0">
      <selection activeCell="Q23" sqref="Q23"/>
    </sheetView>
  </sheetViews>
  <sheetFormatPr defaultColWidth="9.109375" defaultRowHeight="13.8" x14ac:dyDescent="0.25"/>
  <cols>
    <col min="1" max="1" width="7" style="1" customWidth="1"/>
    <col min="2" max="2" width="7" style="101" customWidth="1"/>
    <col min="3" max="3" width="13.33203125" style="101" customWidth="1"/>
    <col min="4" max="4" width="24.44140625" style="1" customWidth="1"/>
    <col min="5" max="5" width="11.6640625" style="1" customWidth="1"/>
    <col min="6" max="6" width="9.6640625" style="1" customWidth="1"/>
    <col min="7" max="7" width="21.33203125" style="1" customWidth="1"/>
    <col min="8" max="8" width="13.109375" style="1" customWidth="1"/>
    <col min="9" max="9" width="14" style="1" customWidth="1"/>
    <col min="10" max="10" width="13.5546875" style="50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22.8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7" ht="22.8" customHeight="1" x14ac:dyDescent="0.25">
      <c r="A2" s="138" t="s">
        <v>50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7" ht="22.8" customHeight="1" x14ac:dyDescent="0.25">
      <c r="A3" s="138" t="s">
        <v>10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7" ht="22.8" customHeight="1" x14ac:dyDescent="0.25">
      <c r="A4" s="138" t="s">
        <v>51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1:17" ht="9.6" customHeight="1" x14ac:dyDescent="0.3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O5" s="24"/>
    </row>
    <row r="6" spans="1:17" s="2" customFormat="1" ht="28.8" x14ac:dyDescent="0.3">
      <c r="A6" s="139" t="s">
        <v>45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Q6" s="24"/>
    </row>
    <row r="7" spans="1:17" s="2" customFormat="1" ht="18" customHeight="1" x14ac:dyDescent="0.25">
      <c r="A7" s="140" t="s">
        <v>16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</row>
    <row r="8" spans="1:17" s="2" customFormat="1" ht="7.2" customHeight="1" thickBot="1" x14ac:dyDescent="0.3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</row>
    <row r="9" spans="1:17" ht="19.5" customHeight="1" thickTop="1" x14ac:dyDescent="0.25">
      <c r="A9" s="142" t="s">
        <v>21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4"/>
    </row>
    <row r="10" spans="1:17" ht="18" customHeight="1" x14ac:dyDescent="0.25">
      <c r="A10" s="145" t="s">
        <v>48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7"/>
    </row>
    <row r="11" spans="1:17" ht="19.5" customHeight="1" x14ac:dyDescent="0.25">
      <c r="A11" s="145" t="s">
        <v>113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7"/>
    </row>
    <row r="12" spans="1:17" ht="5.25" customHeight="1" x14ac:dyDescent="0.25">
      <c r="A12" s="135" t="s">
        <v>43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7"/>
    </row>
    <row r="13" spans="1:17" ht="15.6" x14ac:dyDescent="0.3">
      <c r="A13" s="41" t="s">
        <v>52</v>
      </c>
      <c r="B13" s="21"/>
      <c r="C13" s="21"/>
      <c r="D13" s="63"/>
      <c r="E13" s="5"/>
      <c r="F13" s="5"/>
      <c r="G13" s="32" t="s">
        <v>114</v>
      </c>
      <c r="H13" s="68"/>
      <c r="I13" s="5"/>
      <c r="J13" s="42"/>
      <c r="K13" s="29"/>
      <c r="L13" s="30" t="s">
        <v>49</v>
      </c>
    </row>
    <row r="14" spans="1:17" ht="15.6" x14ac:dyDescent="0.3">
      <c r="A14" s="16" t="s">
        <v>53</v>
      </c>
      <c r="B14" s="12"/>
      <c r="C14" s="12"/>
      <c r="D14" s="65"/>
      <c r="E14" s="6"/>
      <c r="F14" s="6"/>
      <c r="G14" s="7" t="s">
        <v>115</v>
      </c>
      <c r="H14" s="6"/>
      <c r="I14" s="6"/>
      <c r="J14" s="43"/>
      <c r="K14" s="31"/>
      <c r="L14" s="64" t="s">
        <v>62</v>
      </c>
    </row>
    <row r="15" spans="1:17" ht="14.4" x14ac:dyDescent="0.25">
      <c r="A15" s="130" t="s">
        <v>9</v>
      </c>
      <c r="B15" s="131"/>
      <c r="C15" s="131"/>
      <c r="D15" s="131"/>
      <c r="E15" s="131"/>
      <c r="F15" s="131"/>
      <c r="G15" s="132"/>
      <c r="H15" s="19" t="s">
        <v>1</v>
      </c>
      <c r="I15" s="18"/>
      <c r="J15" s="44"/>
      <c r="K15" s="18"/>
      <c r="L15" s="20"/>
    </row>
    <row r="16" spans="1:17" ht="14.4" x14ac:dyDescent="0.25">
      <c r="A16" s="17" t="s">
        <v>17</v>
      </c>
      <c r="B16" s="13"/>
      <c r="C16" s="13"/>
      <c r="D16" s="11"/>
      <c r="E16" s="8"/>
      <c r="F16" s="11"/>
      <c r="G16" s="10" t="s">
        <v>43</v>
      </c>
      <c r="H16" s="36" t="s">
        <v>60</v>
      </c>
      <c r="I16" s="8"/>
      <c r="J16" s="45"/>
      <c r="K16" s="8"/>
      <c r="L16" s="72"/>
    </row>
    <row r="17" spans="1:12" ht="14.4" x14ac:dyDescent="0.25">
      <c r="A17" s="17" t="s">
        <v>18</v>
      </c>
      <c r="B17" s="13"/>
      <c r="C17" s="13"/>
      <c r="D17" s="10"/>
      <c r="E17" s="8"/>
      <c r="F17" s="11"/>
      <c r="G17" s="10" t="s">
        <v>57</v>
      </c>
      <c r="H17" s="36" t="s">
        <v>38</v>
      </c>
      <c r="I17" s="8"/>
      <c r="J17" s="45"/>
      <c r="K17" s="8"/>
      <c r="L17" s="35"/>
    </row>
    <row r="18" spans="1:12" ht="14.4" x14ac:dyDescent="0.25">
      <c r="A18" s="17" t="s">
        <v>19</v>
      </c>
      <c r="B18" s="13"/>
      <c r="C18" s="13"/>
      <c r="D18" s="10"/>
      <c r="E18" s="8"/>
      <c r="F18" s="11"/>
      <c r="G18" s="10" t="s">
        <v>58</v>
      </c>
      <c r="H18" s="36" t="s">
        <v>39</v>
      </c>
      <c r="I18" s="8"/>
      <c r="J18" s="45"/>
      <c r="K18" s="8"/>
      <c r="L18" s="35"/>
    </row>
    <row r="19" spans="1:12" ht="16.2" thickBot="1" x14ac:dyDescent="0.3">
      <c r="A19" s="17" t="s">
        <v>15</v>
      </c>
      <c r="B19" s="14"/>
      <c r="C19" s="14"/>
      <c r="D19" s="71"/>
      <c r="E19" s="9"/>
      <c r="F19" s="9"/>
      <c r="G19" s="10" t="s">
        <v>59</v>
      </c>
      <c r="H19" s="36" t="s">
        <v>37</v>
      </c>
      <c r="I19" s="8"/>
      <c r="J19" s="45"/>
      <c r="K19" s="75">
        <v>7.8</v>
      </c>
      <c r="L19" s="76" t="s">
        <v>61</v>
      </c>
    </row>
    <row r="20" spans="1:12" ht="9.75" customHeight="1" thickTop="1" thickBot="1" x14ac:dyDescent="0.3">
      <c r="A20" s="26"/>
      <c r="B20" s="23"/>
      <c r="C20" s="23"/>
      <c r="D20" s="22"/>
      <c r="E20" s="22"/>
      <c r="F20" s="22"/>
      <c r="G20" s="22"/>
      <c r="H20" s="22"/>
      <c r="I20" s="22"/>
      <c r="J20" s="46"/>
      <c r="K20" s="22"/>
      <c r="L20" s="27"/>
    </row>
    <row r="21" spans="1:12" s="3" customFormat="1" ht="21" customHeight="1" thickTop="1" x14ac:dyDescent="0.25">
      <c r="A21" s="133" t="s">
        <v>6</v>
      </c>
      <c r="B21" s="114" t="s">
        <v>12</v>
      </c>
      <c r="C21" s="114" t="s">
        <v>36</v>
      </c>
      <c r="D21" s="114" t="s">
        <v>2</v>
      </c>
      <c r="E21" s="114" t="s">
        <v>35</v>
      </c>
      <c r="F21" s="114" t="s">
        <v>8</v>
      </c>
      <c r="G21" s="114" t="s">
        <v>13</v>
      </c>
      <c r="H21" s="114" t="s">
        <v>7</v>
      </c>
      <c r="I21" s="114" t="s">
        <v>25</v>
      </c>
      <c r="J21" s="116" t="s">
        <v>22</v>
      </c>
      <c r="K21" s="118" t="s">
        <v>24</v>
      </c>
      <c r="L21" s="120" t="s">
        <v>14</v>
      </c>
    </row>
    <row r="22" spans="1:12" s="3" customFormat="1" ht="13.5" customHeight="1" x14ac:dyDescent="0.25">
      <c r="A22" s="134"/>
      <c r="B22" s="115"/>
      <c r="C22" s="115"/>
      <c r="D22" s="115"/>
      <c r="E22" s="115"/>
      <c r="F22" s="115"/>
      <c r="G22" s="115"/>
      <c r="H22" s="115"/>
      <c r="I22" s="115"/>
      <c r="J22" s="117"/>
      <c r="K22" s="119"/>
      <c r="L22" s="121"/>
    </row>
    <row r="23" spans="1:12" s="4" customFormat="1" ht="18" x14ac:dyDescent="0.25">
      <c r="A23" s="82">
        <v>1</v>
      </c>
      <c r="B23" s="33">
        <v>105</v>
      </c>
      <c r="C23" s="33">
        <v>10091550301</v>
      </c>
      <c r="D23" s="34" t="s">
        <v>116</v>
      </c>
      <c r="E23" s="66">
        <v>38875</v>
      </c>
      <c r="F23" s="96" t="s">
        <v>32</v>
      </c>
      <c r="G23" s="67" t="s">
        <v>72</v>
      </c>
      <c r="H23" s="104">
        <v>6.7238425925925929E-3</v>
      </c>
      <c r="I23" s="104" t="s">
        <v>43</v>
      </c>
      <c r="J23" s="47">
        <f>$K$19/((H23*24))</f>
        <v>48.335456329397182</v>
      </c>
      <c r="K23" s="28"/>
      <c r="L23" s="83"/>
    </row>
    <row r="24" spans="1:12" s="4" customFormat="1" ht="18" x14ac:dyDescent="0.25">
      <c r="A24" s="84">
        <v>2</v>
      </c>
      <c r="B24" s="33">
        <v>101</v>
      </c>
      <c r="C24" s="33">
        <v>10116820720</v>
      </c>
      <c r="D24" s="34" t="s">
        <v>117</v>
      </c>
      <c r="E24" s="66">
        <v>38476</v>
      </c>
      <c r="F24" s="96" t="s">
        <v>32</v>
      </c>
      <c r="G24" s="67" t="s">
        <v>118</v>
      </c>
      <c r="H24" s="104">
        <v>6.7532407407407402E-3</v>
      </c>
      <c r="I24" s="104">
        <f>H24-$H$23</f>
        <v>2.939814814814732E-5</v>
      </c>
      <c r="J24" s="47">
        <f t="shared" ref="J24:J42" si="0">$K$19/((H24*24))</f>
        <v>48.125042846370057</v>
      </c>
      <c r="K24" s="28"/>
      <c r="L24" s="83"/>
    </row>
    <row r="25" spans="1:12" s="4" customFormat="1" ht="18" x14ac:dyDescent="0.25">
      <c r="A25" s="82">
        <v>3</v>
      </c>
      <c r="B25" s="28">
        <v>110</v>
      </c>
      <c r="C25" s="33">
        <v>10119333525</v>
      </c>
      <c r="D25" s="34" t="s">
        <v>119</v>
      </c>
      <c r="E25" s="66">
        <v>38655</v>
      </c>
      <c r="F25" s="96" t="s">
        <v>32</v>
      </c>
      <c r="G25" s="67" t="s">
        <v>120</v>
      </c>
      <c r="H25" s="104">
        <v>6.8274305555555553E-3</v>
      </c>
      <c r="I25" s="104">
        <f t="shared" ref="I25:I42" si="1">H25-$H$23</f>
        <v>1.0358796296296244E-4</v>
      </c>
      <c r="J25" s="47">
        <f t="shared" si="0"/>
        <v>47.602095305904491</v>
      </c>
      <c r="K25" s="28"/>
      <c r="L25" s="83"/>
    </row>
    <row r="26" spans="1:12" s="4" customFormat="1" ht="18" x14ac:dyDescent="0.25">
      <c r="A26" s="84">
        <v>4</v>
      </c>
      <c r="B26" s="28">
        <v>104</v>
      </c>
      <c r="C26" s="33">
        <v>10090366392</v>
      </c>
      <c r="D26" s="34" t="s">
        <v>121</v>
      </c>
      <c r="E26" s="66">
        <v>38750</v>
      </c>
      <c r="F26" s="96" t="s">
        <v>32</v>
      </c>
      <c r="G26" s="67" t="s">
        <v>72</v>
      </c>
      <c r="H26" s="104">
        <v>6.8500000000000011E-3</v>
      </c>
      <c r="I26" s="104">
        <f t="shared" si="1"/>
        <v>1.2615740740740816E-4</v>
      </c>
      <c r="J26" s="47">
        <f t="shared" si="0"/>
        <v>47.445255474452551</v>
      </c>
      <c r="K26" s="28"/>
      <c r="L26" s="83"/>
    </row>
    <row r="27" spans="1:12" s="4" customFormat="1" ht="18" x14ac:dyDescent="0.25">
      <c r="A27" s="84">
        <v>5</v>
      </c>
      <c r="B27" s="28">
        <v>108</v>
      </c>
      <c r="C27" s="33">
        <v>10105838603</v>
      </c>
      <c r="D27" s="34" t="s">
        <v>122</v>
      </c>
      <c r="E27" s="66">
        <v>38452</v>
      </c>
      <c r="F27" s="96" t="s">
        <v>23</v>
      </c>
      <c r="G27" s="67" t="s">
        <v>120</v>
      </c>
      <c r="H27" s="104">
        <v>6.8866898148148142E-3</v>
      </c>
      <c r="I27" s="104">
        <f t="shared" si="1"/>
        <v>1.6284722222222135E-4</v>
      </c>
      <c r="J27" s="47">
        <f t="shared" si="0"/>
        <v>47.192484159930089</v>
      </c>
      <c r="K27" s="28"/>
      <c r="L27" s="83"/>
    </row>
    <row r="28" spans="1:12" s="4" customFormat="1" ht="18" x14ac:dyDescent="0.25">
      <c r="A28" s="84">
        <v>6</v>
      </c>
      <c r="B28" s="28">
        <v>107</v>
      </c>
      <c r="C28" s="33">
        <v>10110342433</v>
      </c>
      <c r="D28" s="34" t="s">
        <v>123</v>
      </c>
      <c r="E28" s="66">
        <v>38775</v>
      </c>
      <c r="F28" s="96" t="s">
        <v>32</v>
      </c>
      <c r="G28" s="67" t="s">
        <v>72</v>
      </c>
      <c r="H28" s="104">
        <v>7.0155092592592595E-3</v>
      </c>
      <c r="I28" s="104">
        <f t="shared" si="1"/>
        <v>2.9166666666666664E-4</v>
      </c>
      <c r="J28" s="47">
        <f t="shared" si="0"/>
        <v>46.325931302999301</v>
      </c>
      <c r="K28" s="28"/>
      <c r="L28" s="83"/>
    </row>
    <row r="29" spans="1:12" s="4" customFormat="1" ht="18" x14ac:dyDescent="0.25">
      <c r="A29" s="84">
        <v>7</v>
      </c>
      <c r="B29" s="28">
        <v>102</v>
      </c>
      <c r="C29" s="33">
        <v>10090444501</v>
      </c>
      <c r="D29" s="34" t="s">
        <v>124</v>
      </c>
      <c r="E29" s="66">
        <v>38358</v>
      </c>
      <c r="F29" s="96" t="s">
        <v>32</v>
      </c>
      <c r="G29" s="67" t="s">
        <v>86</v>
      </c>
      <c r="H29" s="104">
        <v>7.0386574074074075E-3</v>
      </c>
      <c r="I29" s="104">
        <f t="shared" si="1"/>
        <v>3.1481481481481464E-4</v>
      </c>
      <c r="J29" s="47">
        <f t="shared" si="0"/>
        <v>46.173578452330055</v>
      </c>
      <c r="K29" s="28"/>
      <c r="L29" s="83"/>
    </row>
    <row r="30" spans="1:12" s="4" customFormat="1" ht="18" x14ac:dyDescent="0.25">
      <c r="A30" s="84">
        <v>8</v>
      </c>
      <c r="B30" s="28">
        <v>109</v>
      </c>
      <c r="C30" s="33">
        <v>10105861740</v>
      </c>
      <c r="D30" s="34" t="s">
        <v>125</v>
      </c>
      <c r="E30" s="66">
        <v>38495</v>
      </c>
      <c r="F30" s="96" t="s">
        <v>32</v>
      </c>
      <c r="G30" s="67" t="s">
        <v>120</v>
      </c>
      <c r="H30" s="104">
        <v>7.1243055555555565E-3</v>
      </c>
      <c r="I30" s="104">
        <f t="shared" si="1"/>
        <v>4.0046296296296358E-4</v>
      </c>
      <c r="J30" s="47">
        <f t="shared" si="0"/>
        <v>45.618481333463293</v>
      </c>
      <c r="K30" s="28"/>
      <c r="L30" s="83"/>
    </row>
    <row r="31" spans="1:12" s="4" customFormat="1" ht="18" x14ac:dyDescent="0.25">
      <c r="A31" s="84">
        <v>9</v>
      </c>
      <c r="B31" s="28">
        <v>111</v>
      </c>
      <c r="C31" s="33">
        <v>10119333626</v>
      </c>
      <c r="D31" s="34" t="s">
        <v>126</v>
      </c>
      <c r="E31" s="66">
        <v>38602</v>
      </c>
      <c r="F31" s="96" t="s">
        <v>32</v>
      </c>
      <c r="G31" s="67" t="s">
        <v>120</v>
      </c>
      <c r="H31" s="104">
        <v>7.3171296296296292E-3</v>
      </c>
      <c r="I31" s="104">
        <f t="shared" si="1"/>
        <v>5.9328703703703627E-4</v>
      </c>
      <c r="J31" s="47">
        <f t="shared" si="0"/>
        <v>44.416323948117686</v>
      </c>
      <c r="K31" s="28"/>
      <c r="L31" s="83"/>
    </row>
    <row r="32" spans="1:12" s="4" customFormat="1" ht="18" x14ac:dyDescent="0.25">
      <c r="A32" s="84">
        <v>10</v>
      </c>
      <c r="B32" s="28">
        <v>120</v>
      </c>
      <c r="C32" s="33">
        <v>10077686573</v>
      </c>
      <c r="D32" s="34" t="s">
        <v>127</v>
      </c>
      <c r="E32" s="66">
        <v>38506</v>
      </c>
      <c r="F32" s="96" t="s">
        <v>32</v>
      </c>
      <c r="G32" s="67" t="s">
        <v>74</v>
      </c>
      <c r="H32" s="104">
        <v>7.3487268518518519E-3</v>
      </c>
      <c r="I32" s="104">
        <f t="shared" si="1"/>
        <v>6.2488425925925906E-4</v>
      </c>
      <c r="J32" s="47">
        <f t="shared" si="0"/>
        <v>44.225347676121778</v>
      </c>
      <c r="K32" s="28"/>
      <c r="L32" s="83"/>
    </row>
    <row r="33" spans="1:14" s="4" customFormat="1" ht="18" x14ac:dyDescent="0.25">
      <c r="A33" s="84">
        <v>11</v>
      </c>
      <c r="B33" s="28">
        <v>118</v>
      </c>
      <c r="C33" s="33">
        <v>10117846492</v>
      </c>
      <c r="D33" s="34" t="s">
        <v>128</v>
      </c>
      <c r="E33" s="66">
        <v>38472</v>
      </c>
      <c r="F33" s="96" t="s">
        <v>32</v>
      </c>
      <c r="G33" s="67" t="s">
        <v>68</v>
      </c>
      <c r="H33" s="104">
        <v>7.3659722222222217E-3</v>
      </c>
      <c r="I33" s="104">
        <f t="shared" si="1"/>
        <v>6.4212962962962878E-4</v>
      </c>
      <c r="J33" s="47">
        <f t="shared" si="0"/>
        <v>44.121806354294336</v>
      </c>
      <c r="K33" s="28"/>
      <c r="L33" s="83"/>
    </row>
    <row r="34" spans="1:14" s="4" customFormat="1" ht="18" x14ac:dyDescent="0.25">
      <c r="A34" s="84">
        <v>12</v>
      </c>
      <c r="B34" s="28">
        <v>113</v>
      </c>
      <c r="C34" s="33">
        <v>10127614594</v>
      </c>
      <c r="D34" s="34" t="s">
        <v>129</v>
      </c>
      <c r="E34" s="66">
        <v>38719</v>
      </c>
      <c r="F34" s="96" t="s">
        <v>32</v>
      </c>
      <c r="G34" s="67" t="s">
        <v>120</v>
      </c>
      <c r="H34" s="104">
        <v>7.3751157407407402E-3</v>
      </c>
      <c r="I34" s="104">
        <f t="shared" si="1"/>
        <v>6.5127314814814735E-4</v>
      </c>
      <c r="J34" s="47">
        <f t="shared" si="0"/>
        <v>44.067105036016386</v>
      </c>
      <c r="K34" s="28"/>
      <c r="L34" s="83"/>
    </row>
    <row r="35" spans="1:14" s="4" customFormat="1" ht="18" x14ac:dyDescent="0.25">
      <c r="A35" s="84">
        <v>13</v>
      </c>
      <c r="B35" s="28">
        <v>119</v>
      </c>
      <c r="C35" s="33">
        <v>10077687179</v>
      </c>
      <c r="D35" s="34" t="s">
        <v>130</v>
      </c>
      <c r="E35" s="66">
        <v>38682</v>
      </c>
      <c r="F35" s="96" t="s">
        <v>32</v>
      </c>
      <c r="G35" s="67" t="s">
        <v>74</v>
      </c>
      <c r="H35" s="104">
        <v>7.3798611111111113E-3</v>
      </c>
      <c r="I35" s="104">
        <f t="shared" si="1"/>
        <v>6.5601851851851845E-4</v>
      </c>
      <c r="J35" s="47">
        <f t="shared" si="0"/>
        <v>44.038769172861578</v>
      </c>
      <c r="K35" s="28"/>
      <c r="L35" s="83"/>
    </row>
    <row r="36" spans="1:14" s="4" customFormat="1" ht="18" x14ac:dyDescent="0.25">
      <c r="A36" s="84">
        <v>14</v>
      </c>
      <c r="B36" s="28">
        <v>112</v>
      </c>
      <c r="C36" s="33">
        <v>10126989552</v>
      </c>
      <c r="D36" s="34" t="s">
        <v>131</v>
      </c>
      <c r="E36" s="66">
        <v>38856</v>
      </c>
      <c r="F36" s="96" t="s">
        <v>40</v>
      </c>
      <c r="G36" s="67" t="s">
        <v>120</v>
      </c>
      <c r="H36" s="104">
        <v>7.5109953703703701E-3</v>
      </c>
      <c r="I36" s="104">
        <f t="shared" si="1"/>
        <v>7.8715277777777724E-4</v>
      </c>
      <c r="J36" s="47">
        <f t="shared" si="0"/>
        <v>43.269897526774017</v>
      </c>
      <c r="K36" s="28"/>
      <c r="L36" s="83"/>
    </row>
    <row r="37" spans="1:14" s="4" customFormat="1" ht="18" x14ac:dyDescent="0.25">
      <c r="A37" s="84">
        <v>15</v>
      </c>
      <c r="B37" s="28">
        <v>116</v>
      </c>
      <c r="C37" s="33">
        <v>10104991972</v>
      </c>
      <c r="D37" s="34" t="s">
        <v>132</v>
      </c>
      <c r="E37" s="66">
        <v>38545</v>
      </c>
      <c r="F37" s="96" t="s">
        <v>32</v>
      </c>
      <c r="G37" s="67" t="s">
        <v>68</v>
      </c>
      <c r="H37" s="104">
        <v>7.5733796296296304E-3</v>
      </c>
      <c r="I37" s="104">
        <f t="shared" si="1"/>
        <v>8.4953703703703753E-4</v>
      </c>
      <c r="J37" s="47">
        <f t="shared" si="0"/>
        <v>42.913470061435945</v>
      </c>
      <c r="K37" s="28"/>
      <c r="L37" s="83"/>
    </row>
    <row r="38" spans="1:14" s="4" customFormat="1" ht="18" x14ac:dyDescent="0.25">
      <c r="A38" s="84">
        <v>16</v>
      </c>
      <c r="B38" s="28">
        <v>114</v>
      </c>
      <c r="C38" s="33">
        <v>10119461342</v>
      </c>
      <c r="D38" s="34" t="s">
        <v>133</v>
      </c>
      <c r="E38" s="66">
        <v>38816</v>
      </c>
      <c r="F38" s="96" t="s">
        <v>40</v>
      </c>
      <c r="G38" s="67" t="s">
        <v>120</v>
      </c>
      <c r="H38" s="104">
        <v>7.8190972222222221E-3</v>
      </c>
      <c r="I38" s="104">
        <f t="shared" si="1"/>
        <v>1.0952546296296292E-3</v>
      </c>
      <c r="J38" s="47">
        <f t="shared" si="0"/>
        <v>41.564900750477378</v>
      </c>
      <c r="K38" s="28"/>
      <c r="L38" s="83"/>
    </row>
    <row r="39" spans="1:14" s="4" customFormat="1" ht="18" x14ac:dyDescent="0.25">
      <c r="A39" s="84">
        <v>17</v>
      </c>
      <c r="B39" s="28">
        <v>121</v>
      </c>
      <c r="C39" s="33">
        <v>10090325774</v>
      </c>
      <c r="D39" s="34" t="s">
        <v>134</v>
      </c>
      <c r="E39" s="66">
        <v>39007</v>
      </c>
      <c r="F39" s="96" t="s">
        <v>32</v>
      </c>
      <c r="G39" s="67" t="s">
        <v>74</v>
      </c>
      <c r="H39" s="104">
        <v>7.9482638888888884E-3</v>
      </c>
      <c r="I39" s="104">
        <f t="shared" si="1"/>
        <v>1.2244212962962955E-3</v>
      </c>
      <c r="J39" s="47">
        <f t="shared" si="0"/>
        <v>40.889432528067807</v>
      </c>
      <c r="K39" s="28"/>
      <c r="L39" s="83"/>
    </row>
    <row r="40" spans="1:14" s="4" customFormat="1" ht="18" x14ac:dyDescent="0.25">
      <c r="A40" s="84">
        <v>18</v>
      </c>
      <c r="B40" s="28">
        <v>117</v>
      </c>
      <c r="C40" s="33">
        <v>10096408987</v>
      </c>
      <c r="D40" s="34" t="s">
        <v>135</v>
      </c>
      <c r="E40" s="66">
        <v>38912</v>
      </c>
      <c r="F40" s="96" t="s">
        <v>32</v>
      </c>
      <c r="G40" s="67" t="s">
        <v>68</v>
      </c>
      <c r="H40" s="104">
        <v>8.0393518518518513E-3</v>
      </c>
      <c r="I40" s="104">
        <f t="shared" si="1"/>
        <v>1.3155092592592585E-3</v>
      </c>
      <c r="J40" s="47">
        <f t="shared" si="0"/>
        <v>40.426144543622236</v>
      </c>
      <c r="K40" s="28"/>
      <c r="L40" s="83"/>
    </row>
    <row r="41" spans="1:14" s="4" customFormat="1" ht="18" x14ac:dyDescent="0.25">
      <c r="A41" s="84">
        <v>19</v>
      </c>
      <c r="B41" s="28">
        <v>115</v>
      </c>
      <c r="C41" s="33">
        <v>10119568547</v>
      </c>
      <c r="D41" s="34" t="s">
        <v>136</v>
      </c>
      <c r="E41" s="66">
        <v>38719</v>
      </c>
      <c r="F41" s="96" t="s">
        <v>40</v>
      </c>
      <c r="G41" s="67" t="s">
        <v>120</v>
      </c>
      <c r="H41" s="104">
        <v>8.063194444444444E-3</v>
      </c>
      <c r="I41" s="104">
        <f t="shared" si="1"/>
        <v>1.3393518518518511E-3</v>
      </c>
      <c r="J41" s="47">
        <f t="shared" si="0"/>
        <v>40.306605804840238</v>
      </c>
      <c r="K41" s="28"/>
      <c r="L41" s="83"/>
    </row>
    <row r="42" spans="1:14" s="4" customFormat="1" ht="18.600000000000001" thickBot="1" x14ac:dyDescent="0.3">
      <c r="A42" s="97">
        <v>20</v>
      </c>
      <c r="B42" s="85">
        <v>106</v>
      </c>
      <c r="C42" s="86">
        <v>10109160649</v>
      </c>
      <c r="D42" s="87" t="s">
        <v>137</v>
      </c>
      <c r="E42" s="88">
        <v>38970</v>
      </c>
      <c r="F42" s="98" t="s">
        <v>32</v>
      </c>
      <c r="G42" s="89" t="s">
        <v>72</v>
      </c>
      <c r="H42" s="105">
        <v>8.0800925925925918E-3</v>
      </c>
      <c r="I42" s="105">
        <f t="shared" si="1"/>
        <v>1.3562499999999989E-3</v>
      </c>
      <c r="J42" s="90">
        <f t="shared" si="0"/>
        <v>40.222311350484155</v>
      </c>
      <c r="K42" s="85"/>
      <c r="L42" s="91"/>
    </row>
    <row r="43" spans="1:14" ht="9" customHeight="1" thickTop="1" thickBot="1" x14ac:dyDescent="0.35">
      <c r="A43" s="69"/>
      <c r="B43" s="77"/>
      <c r="C43" s="77"/>
      <c r="D43" s="78"/>
      <c r="E43" s="79"/>
      <c r="F43" s="80"/>
      <c r="G43" s="79"/>
      <c r="H43" s="81"/>
      <c r="I43" s="81"/>
      <c r="J43" s="48"/>
      <c r="K43" s="81"/>
      <c r="L43" s="81"/>
      <c r="N43"/>
    </row>
    <row r="44" spans="1:14" ht="15" thickTop="1" x14ac:dyDescent="0.25">
      <c r="A44" s="122" t="s">
        <v>4</v>
      </c>
      <c r="B44" s="123"/>
      <c r="C44" s="123"/>
      <c r="D44" s="123"/>
      <c r="E44" s="123"/>
      <c r="F44" s="123"/>
      <c r="G44" s="123" t="s">
        <v>5</v>
      </c>
      <c r="H44" s="123"/>
      <c r="I44" s="123"/>
      <c r="J44" s="123"/>
      <c r="K44" s="123"/>
      <c r="L44" s="124"/>
      <c r="N44"/>
    </row>
    <row r="45" spans="1:14" x14ac:dyDescent="0.25">
      <c r="A45" s="70" t="s">
        <v>63</v>
      </c>
      <c r="B45" s="9"/>
      <c r="C45" s="73"/>
      <c r="D45" s="25"/>
      <c r="E45" s="51"/>
      <c r="F45" s="58"/>
      <c r="G45" s="37" t="s">
        <v>33</v>
      </c>
      <c r="H45" s="92">
        <v>6</v>
      </c>
      <c r="I45" s="51"/>
      <c r="J45" s="52"/>
      <c r="K45" s="49" t="s">
        <v>31</v>
      </c>
      <c r="L45" s="57">
        <f>COUNTIF(F23:F42,"ЗМС")</f>
        <v>0</v>
      </c>
      <c r="N45"/>
    </row>
    <row r="46" spans="1:14" x14ac:dyDescent="0.25">
      <c r="A46" s="70" t="s">
        <v>64</v>
      </c>
      <c r="B46" s="9"/>
      <c r="C46" s="74"/>
      <c r="D46" s="25"/>
      <c r="E46" s="59"/>
      <c r="F46" s="60"/>
      <c r="G46" s="38" t="s">
        <v>26</v>
      </c>
      <c r="H46" s="92">
        <f>H47+H52</f>
        <v>20</v>
      </c>
      <c r="I46" s="53"/>
      <c r="J46" s="54"/>
      <c r="K46" s="49" t="s">
        <v>20</v>
      </c>
      <c r="L46" s="57">
        <f>COUNTIF(F23:F42,"МСМК")</f>
        <v>0</v>
      </c>
      <c r="N46"/>
    </row>
    <row r="47" spans="1:14" x14ac:dyDescent="0.25">
      <c r="A47" s="70" t="s">
        <v>65</v>
      </c>
      <c r="B47" s="9"/>
      <c r="C47" s="40"/>
      <c r="D47" s="25"/>
      <c r="E47" s="59"/>
      <c r="F47" s="60"/>
      <c r="G47" s="38" t="s">
        <v>27</v>
      </c>
      <c r="H47" s="92">
        <f>H48+H49+H50+H51</f>
        <v>20</v>
      </c>
      <c r="I47" s="53"/>
      <c r="J47" s="54"/>
      <c r="K47" s="49" t="s">
        <v>23</v>
      </c>
      <c r="L47" s="57">
        <f>COUNTIF(F23:F42,"МС")</f>
        <v>1</v>
      </c>
      <c r="N47"/>
    </row>
    <row r="48" spans="1:14" x14ac:dyDescent="0.25">
      <c r="A48" s="70" t="s">
        <v>66</v>
      </c>
      <c r="B48" s="9"/>
      <c r="C48" s="40"/>
      <c r="D48" s="25"/>
      <c r="E48" s="59"/>
      <c r="F48" s="60"/>
      <c r="G48" s="38" t="s">
        <v>28</v>
      </c>
      <c r="H48" s="92">
        <f>COUNT(A23:A42)</f>
        <v>20</v>
      </c>
      <c r="I48" s="53"/>
      <c r="J48" s="54"/>
      <c r="K48" s="49" t="s">
        <v>32</v>
      </c>
      <c r="L48" s="57">
        <f>COUNTIF(F23:F42,"КМС")</f>
        <v>16</v>
      </c>
      <c r="N48"/>
    </row>
    <row r="49" spans="1:17" x14ac:dyDescent="0.25">
      <c r="A49" s="70"/>
      <c r="B49" s="9"/>
      <c r="C49" s="40"/>
      <c r="D49" s="25"/>
      <c r="E49" s="59"/>
      <c r="F49" s="60"/>
      <c r="G49" s="38" t="s">
        <v>41</v>
      </c>
      <c r="H49" s="92">
        <f>COUNTIF(A23:A42,"ЛИМ")</f>
        <v>0</v>
      </c>
      <c r="I49" s="53"/>
      <c r="J49" s="54"/>
      <c r="K49" s="49" t="s">
        <v>40</v>
      </c>
      <c r="L49" s="57">
        <f>COUNTIF(F23:F42,"1 СР")</f>
        <v>3</v>
      </c>
      <c r="N49"/>
    </row>
    <row r="50" spans="1:17" x14ac:dyDescent="0.25">
      <c r="A50" s="70"/>
      <c r="B50" s="9"/>
      <c r="C50" s="9"/>
      <c r="D50" s="25"/>
      <c r="E50" s="59"/>
      <c r="F50" s="60"/>
      <c r="G50" s="38" t="s">
        <v>29</v>
      </c>
      <c r="H50" s="92">
        <f>COUNTIF(A23:A42,"НФ")</f>
        <v>0</v>
      </c>
      <c r="I50" s="53"/>
      <c r="J50" s="54"/>
      <c r="K50" s="49" t="s">
        <v>42</v>
      </c>
      <c r="L50" s="57">
        <f>COUNTIF(F23:F42,"2 СР")</f>
        <v>0</v>
      </c>
      <c r="N50"/>
    </row>
    <row r="51" spans="1:17" x14ac:dyDescent="0.25">
      <c r="A51" s="70"/>
      <c r="B51" s="9"/>
      <c r="C51" s="9"/>
      <c r="D51" s="25"/>
      <c r="E51" s="59"/>
      <c r="F51" s="60"/>
      <c r="G51" s="38" t="s">
        <v>34</v>
      </c>
      <c r="H51" s="92">
        <f>COUNTIF(A23:A42,"ДСКВ")</f>
        <v>0</v>
      </c>
      <c r="I51" s="53"/>
      <c r="J51" s="54"/>
      <c r="K51" s="49" t="s">
        <v>44</v>
      </c>
      <c r="L51" s="57">
        <f>COUNTIF(F23:F42,"3 СР")</f>
        <v>0</v>
      </c>
      <c r="N51"/>
    </row>
    <row r="52" spans="1:17" x14ac:dyDescent="0.25">
      <c r="A52" s="70"/>
      <c r="B52" s="9"/>
      <c r="C52" s="9"/>
      <c r="D52" s="25"/>
      <c r="E52" s="61"/>
      <c r="F52" s="62"/>
      <c r="G52" s="38" t="s">
        <v>30</v>
      </c>
      <c r="H52" s="92">
        <f>COUNTIF(A23:A42,"НС")</f>
        <v>0</v>
      </c>
      <c r="I52" s="55"/>
      <c r="J52" s="56"/>
      <c r="K52" s="49"/>
      <c r="L52" s="39"/>
    </row>
    <row r="53" spans="1:17" ht="9.75" customHeight="1" x14ac:dyDescent="0.25">
      <c r="A53" s="59"/>
      <c r="L53" s="15"/>
    </row>
    <row r="54" spans="1:17" ht="15.6" x14ac:dyDescent="0.25">
      <c r="A54" s="125" t="s">
        <v>47</v>
      </c>
      <c r="B54" s="126"/>
      <c r="C54" s="126"/>
      <c r="D54" s="126"/>
      <c r="E54" s="126" t="s">
        <v>11</v>
      </c>
      <c r="F54" s="126"/>
      <c r="G54" s="126"/>
      <c r="H54" s="126"/>
      <c r="I54" s="126" t="s">
        <v>3</v>
      </c>
      <c r="J54" s="126"/>
      <c r="K54" s="126"/>
      <c r="L54" s="127"/>
    </row>
    <row r="55" spans="1:17" x14ac:dyDescent="0.25">
      <c r="A55" s="106"/>
      <c r="B55" s="107"/>
      <c r="C55" s="107"/>
      <c r="D55" s="107"/>
      <c r="E55" s="107"/>
      <c r="F55" s="128"/>
      <c r="G55" s="128"/>
      <c r="H55" s="128"/>
      <c r="I55" s="128"/>
      <c r="J55" s="128"/>
      <c r="K55" s="128"/>
      <c r="L55" s="129"/>
    </row>
    <row r="56" spans="1:17" x14ac:dyDescent="0.25">
      <c r="A56" s="100"/>
      <c r="D56" s="101"/>
      <c r="E56" s="101"/>
      <c r="F56" s="101"/>
      <c r="G56" s="101"/>
      <c r="H56" s="101"/>
      <c r="I56" s="101"/>
      <c r="J56" s="101"/>
      <c r="K56" s="101"/>
      <c r="L56" s="102"/>
    </row>
    <row r="57" spans="1:17" x14ac:dyDescent="0.25">
      <c r="A57" s="100"/>
      <c r="D57" s="101"/>
      <c r="E57" s="101"/>
      <c r="F57" s="101"/>
      <c r="G57" s="101"/>
      <c r="H57" s="101"/>
      <c r="I57" s="101"/>
      <c r="J57" s="101"/>
      <c r="K57" s="101"/>
      <c r="L57" s="102"/>
    </row>
    <row r="58" spans="1:17" x14ac:dyDescent="0.25">
      <c r="A58" s="100"/>
      <c r="D58" s="101"/>
      <c r="E58" s="101"/>
      <c r="F58" s="101"/>
      <c r="G58" s="101"/>
      <c r="H58" s="101"/>
      <c r="I58" s="101"/>
      <c r="J58" s="101"/>
      <c r="K58" s="101"/>
      <c r="L58" s="102"/>
    </row>
    <row r="59" spans="1:17" x14ac:dyDescent="0.25">
      <c r="A59" s="106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13"/>
    </row>
    <row r="60" spans="1:17" x14ac:dyDescent="0.25">
      <c r="A60" s="106"/>
      <c r="B60" s="107"/>
      <c r="C60" s="107"/>
      <c r="D60" s="107"/>
      <c r="E60" s="107"/>
      <c r="F60" s="108"/>
      <c r="G60" s="108"/>
      <c r="H60" s="108"/>
      <c r="I60" s="108"/>
      <c r="J60" s="108"/>
      <c r="K60" s="108"/>
      <c r="L60" s="109"/>
    </row>
    <row r="61" spans="1:17" ht="16.2" thickBot="1" x14ac:dyDescent="0.3">
      <c r="A61" s="110" t="str">
        <f>G19</f>
        <v>Шатрыгина Е.В. (ВК, Свердловская область)</v>
      </c>
      <c r="B61" s="111"/>
      <c r="C61" s="111"/>
      <c r="D61" s="111"/>
      <c r="E61" s="111" t="str">
        <f>G17</f>
        <v>Попова Е.В. (ВК, Воронежская область)</v>
      </c>
      <c r="F61" s="111"/>
      <c r="G61" s="111"/>
      <c r="H61" s="111"/>
      <c r="I61" s="111" t="str">
        <f>G18</f>
        <v>Азаров С.Н. (ВК, Санкт‐Петербург)</v>
      </c>
      <c r="J61" s="111"/>
      <c r="K61" s="111"/>
      <c r="L61" s="112"/>
    </row>
    <row r="62" spans="1:17" s="101" customFormat="1" ht="14.4" thickTop="1" x14ac:dyDescent="0.25">
      <c r="A62" s="59"/>
      <c r="D62" s="1"/>
      <c r="E62" s="1"/>
      <c r="F62" s="1"/>
      <c r="G62" s="1"/>
      <c r="H62" s="1"/>
      <c r="I62" s="1"/>
      <c r="J62" s="50"/>
      <c r="K62" s="1"/>
      <c r="L62" s="1"/>
      <c r="M62" s="1"/>
      <c r="N62" s="1"/>
      <c r="O62" s="1"/>
      <c r="P62" s="1"/>
      <c r="Q62" s="1"/>
    </row>
    <row r="63" spans="1:17" s="101" customFormat="1" x14ac:dyDescent="0.25">
      <c r="A63" s="59"/>
      <c r="D63" s="1"/>
      <c r="E63" s="1"/>
      <c r="F63" s="1"/>
      <c r="G63" s="1"/>
      <c r="H63" s="1"/>
      <c r="I63" s="1"/>
      <c r="J63" s="50"/>
      <c r="K63" s="1"/>
      <c r="L63" s="1"/>
      <c r="M63" s="1"/>
      <c r="N63" s="1"/>
      <c r="O63" s="1"/>
      <c r="P63" s="1"/>
      <c r="Q63" s="1"/>
    </row>
    <row r="64" spans="1:17" s="101" customFormat="1" x14ac:dyDescent="0.25">
      <c r="A64" s="59"/>
      <c r="D64" s="1"/>
      <c r="E64" s="1"/>
      <c r="F64" s="1"/>
      <c r="G64" s="1"/>
      <c r="H64" s="1"/>
      <c r="I64" s="1"/>
      <c r="J64" s="50"/>
      <c r="K64" s="1"/>
      <c r="L64" s="1"/>
      <c r="M64" s="1"/>
      <c r="N64" s="1"/>
      <c r="O64" s="1"/>
      <c r="P64" s="1"/>
      <c r="Q64" s="1"/>
    </row>
    <row r="65" spans="1:17" s="101" customFormat="1" x14ac:dyDescent="0.25">
      <c r="A65" s="59"/>
      <c r="D65" s="1"/>
      <c r="E65" s="1"/>
      <c r="F65" s="1"/>
      <c r="G65" s="1"/>
      <c r="H65" s="1"/>
      <c r="I65" s="1"/>
      <c r="J65" s="50"/>
      <c r="K65" s="1"/>
      <c r="L65" s="1"/>
      <c r="M65" s="1"/>
      <c r="N65" s="1"/>
      <c r="O65" s="1"/>
      <c r="P65" s="1"/>
      <c r="Q65" s="1"/>
    </row>
    <row r="66" spans="1:17" s="101" customFormat="1" x14ac:dyDescent="0.25">
      <c r="A66" s="59"/>
      <c r="D66" s="1"/>
      <c r="E66" s="1"/>
      <c r="F66" s="1"/>
      <c r="G66" s="1"/>
      <c r="H66" s="1"/>
      <c r="I66" s="1"/>
      <c r="J66" s="50"/>
      <c r="K66" s="1"/>
      <c r="L66" s="1"/>
      <c r="M66" s="1"/>
      <c r="N66" s="1"/>
      <c r="O66" s="1"/>
      <c r="P66" s="1"/>
      <c r="Q66" s="1"/>
    </row>
    <row r="67" spans="1:17" s="101" customFormat="1" x14ac:dyDescent="0.25">
      <c r="A67" s="59"/>
      <c r="D67" s="1"/>
      <c r="E67" s="1"/>
      <c r="F67" s="1"/>
      <c r="G67" s="1"/>
      <c r="H67" s="1"/>
      <c r="I67" s="1"/>
      <c r="J67" s="50"/>
      <c r="K67" s="1"/>
      <c r="L67" s="1"/>
      <c r="M67" s="1"/>
      <c r="N67" s="1"/>
      <c r="O67" s="1"/>
      <c r="P67" s="1"/>
      <c r="Q67" s="1"/>
    </row>
    <row r="68" spans="1:17" s="101" customFormat="1" x14ac:dyDescent="0.25">
      <c r="A68" s="59"/>
      <c r="D68" s="1"/>
      <c r="E68" s="1"/>
      <c r="F68" s="1"/>
      <c r="G68" s="1"/>
      <c r="H68" s="1"/>
      <c r="I68" s="1"/>
      <c r="J68" s="50"/>
      <c r="K68" s="1"/>
      <c r="L68" s="1"/>
      <c r="M68" s="1"/>
      <c r="N68" s="1"/>
      <c r="O68" s="1"/>
      <c r="P68" s="1"/>
      <c r="Q68" s="1"/>
    </row>
    <row r="69" spans="1:17" s="101" customFormat="1" x14ac:dyDescent="0.25">
      <c r="A69" s="59"/>
      <c r="D69" s="1"/>
      <c r="E69" s="1"/>
      <c r="F69" s="1"/>
      <c r="G69" s="1"/>
      <c r="H69" s="1"/>
      <c r="I69" s="1"/>
      <c r="J69" s="50"/>
      <c r="K69" s="1"/>
      <c r="L69" s="1"/>
      <c r="M69" s="1"/>
      <c r="N69" s="1"/>
      <c r="O69" s="1"/>
      <c r="P69" s="1"/>
      <c r="Q69" s="1"/>
    </row>
    <row r="70" spans="1:17" s="101" customFormat="1" x14ac:dyDescent="0.25">
      <c r="A70" s="59"/>
      <c r="D70" s="1"/>
      <c r="E70" s="1"/>
      <c r="F70" s="1"/>
      <c r="G70" s="1"/>
      <c r="H70" s="1"/>
      <c r="I70" s="1"/>
      <c r="J70" s="50"/>
      <c r="K70" s="1"/>
      <c r="L70" s="1"/>
      <c r="M70" s="1"/>
      <c r="N70" s="1"/>
      <c r="O70" s="1"/>
      <c r="P70" s="1"/>
      <c r="Q70" s="1"/>
    </row>
    <row r="71" spans="1:17" s="101" customFormat="1" x14ac:dyDescent="0.25">
      <c r="A71" s="59"/>
      <c r="D71" s="1"/>
      <c r="E71" s="1"/>
      <c r="F71" s="1"/>
      <c r="G71" s="1"/>
      <c r="H71" s="1"/>
      <c r="I71" s="1"/>
      <c r="J71" s="50"/>
      <c r="K71" s="1"/>
      <c r="L71" s="1"/>
      <c r="M71" s="1"/>
      <c r="N71" s="1"/>
      <c r="O71" s="1"/>
      <c r="P71" s="1"/>
      <c r="Q71" s="1"/>
    </row>
    <row r="72" spans="1:17" s="101" customFormat="1" x14ac:dyDescent="0.25">
      <c r="A72" s="59"/>
      <c r="D72" s="1"/>
      <c r="E72" s="1"/>
      <c r="F72" s="1"/>
      <c r="G72" s="1"/>
      <c r="H72" s="1"/>
      <c r="I72" s="1"/>
      <c r="J72" s="50"/>
      <c r="K72" s="1"/>
      <c r="L72" s="1"/>
      <c r="M72" s="1"/>
      <c r="N72" s="1"/>
      <c r="O72" s="1"/>
      <c r="P72" s="1"/>
      <c r="Q72" s="1"/>
    </row>
    <row r="73" spans="1:17" s="101" customFormat="1" x14ac:dyDescent="0.25">
      <c r="A73" s="59"/>
      <c r="D73" s="1"/>
      <c r="E73" s="1"/>
      <c r="F73" s="1"/>
      <c r="G73" s="1"/>
      <c r="H73" s="1"/>
      <c r="I73" s="1"/>
      <c r="J73" s="50"/>
      <c r="K73" s="1"/>
      <c r="L73" s="1"/>
      <c r="M73" s="1"/>
      <c r="N73" s="1"/>
      <c r="O73" s="1"/>
      <c r="P73" s="1"/>
      <c r="Q73" s="1"/>
    </row>
    <row r="74" spans="1:17" s="101" customFormat="1" x14ac:dyDescent="0.25">
      <c r="A74" s="59"/>
      <c r="D74" s="1"/>
      <c r="E74" s="1"/>
      <c r="F74" s="1"/>
      <c r="G74" s="1"/>
      <c r="H74" s="1"/>
      <c r="I74" s="1"/>
      <c r="J74" s="50"/>
      <c r="K74" s="1"/>
      <c r="L74" s="1"/>
      <c r="M74" s="1"/>
      <c r="N74" s="1"/>
      <c r="O74" s="1"/>
      <c r="P74" s="1"/>
      <c r="Q74" s="1"/>
    </row>
    <row r="75" spans="1:17" s="101" customFormat="1" x14ac:dyDescent="0.25">
      <c r="A75" s="59"/>
      <c r="D75" s="1"/>
      <c r="E75" s="1"/>
      <c r="F75" s="1"/>
      <c r="G75" s="1"/>
      <c r="H75" s="1"/>
      <c r="I75" s="1"/>
      <c r="J75" s="50"/>
      <c r="K75" s="1"/>
      <c r="L75" s="1"/>
      <c r="M75" s="1"/>
      <c r="N75" s="1"/>
      <c r="O75" s="1"/>
      <c r="P75" s="1"/>
      <c r="Q75" s="1"/>
    </row>
    <row r="76" spans="1:17" s="101" customFormat="1" x14ac:dyDescent="0.25">
      <c r="A76" s="59"/>
      <c r="D76" s="1"/>
      <c r="E76" s="1"/>
      <c r="F76" s="1"/>
      <c r="G76" s="1"/>
      <c r="H76" s="1"/>
      <c r="I76" s="1"/>
      <c r="J76" s="50"/>
      <c r="K76" s="1"/>
      <c r="L76" s="1"/>
      <c r="M76" s="1"/>
      <c r="N76" s="1"/>
      <c r="O76" s="1"/>
      <c r="P76" s="1"/>
      <c r="Q76" s="1"/>
    </row>
    <row r="77" spans="1:17" s="101" customFormat="1" x14ac:dyDescent="0.25">
      <c r="A77" s="59"/>
      <c r="D77" s="1"/>
      <c r="E77" s="1"/>
      <c r="F77" s="1"/>
      <c r="G77" s="1"/>
      <c r="H77" s="1"/>
      <c r="I77" s="1"/>
      <c r="J77" s="50"/>
      <c r="K77" s="1"/>
      <c r="L77" s="1"/>
      <c r="M77" s="1"/>
      <c r="N77" s="1"/>
      <c r="O77" s="1"/>
      <c r="P77" s="1"/>
      <c r="Q77" s="1"/>
    </row>
    <row r="78" spans="1:17" x14ac:dyDescent="0.25">
      <c r="A78" s="59"/>
    </row>
    <row r="79" spans="1:17" x14ac:dyDescent="0.25">
      <c r="A79" s="59"/>
    </row>
    <row r="80" spans="1:17" x14ac:dyDescent="0.25">
      <c r="A80" s="59"/>
    </row>
    <row r="81" spans="1:7" x14ac:dyDescent="0.25">
      <c r="A81" s="59"/>
    </row>
    <row r="82" spans="1:7" x14ac:dyDescent="0.25">
      <c r="A82" s="59"/>
    </row>
    <row r="83" spans="1:7" x14ac:dyDescent="0.25">
      <c r="A83" s="59"/>
    </row>
    <row r="84" spans="1:7" x14ac:dyDescent="0.25">
      <c r="A84" s="59"/>
    </row>
    <row r="85" spans="1:7" x14ac:dyDescent="0.25">
      <c r="A85" s="59"/>
      <c r="G85"/>
    </row>
    <row r="86" spans="1:7" x14ac:dyDescent="0.25">
      <c r="A86" s="59"/>
      <c r="G86"/>
    </row>
    <row r="87" spans="1:7" x14ac:dyDescent="0.25">
      <c r="A87" s="59"/>
      <c r="G87"/>
    </row>
    <row r="88" spans="1:7" x14ac:dyDescent="0.25">
      <c r="A88" s="59"/>
      <c r="G88"/>
    </row>
    <row r="89" spans="1:7" x14ac:dyDescent="0.25">
      <c r="A89" s="59"/>
      <c r="G89"/>
    </row>
    <row r="90" spans="1:7" x14ac:dyDescent="0.25">
      <c r="A90" s="59"/>
      <c r="G90"/>
    </row>
    <row r="91" spans="1:7" x14ac:dyDescent="0.25">
      <c r="A91" s="59"/>
      <c r="G91"/>
    </row>
    <row r="92" spans="1:7" x14ac:dyDescent="0.25">
      <c r="A92" s="59"/>
      <c r="G92"/>
    </row>
    <row r="93" spans="1:7" x14ac:dyDescent="0.25">
      <c r="A93" s="59"/>
      <c r="G93"/>
    </row>
    <row r="94" spans="1:7" x14ac:dyDescent="0.25">
      <c r="A94" s="59"/>
      <c r="G94"/>
    </row>
    <row r="95" spans="1:7" x14ac:dyDescent="0.25">
      <c r="A95" s="59"/>
      <c r="G95"/>
    </row>
    <row r="96" spans="1:7" x14ac:dyDescent="0.25">
      <c r="A96" s="59"/>
      <c r="G96"/>
    </row>
    <row r="97" spans="1:7" x14ac:dyDescent="0.25">
      <c r="A97" s="59"/>
      <c r="G97"/>
    </row>
    <row r="98" spans="1:7" x14ac:dyDescent="0.25">
      <c r="A98" s="59"/>
      <c r="G98"/>
    </row>
    <row r="99" spans="1:7" x14ac:dyDescent="0.25">
      <c r="A99" s="59"/>
      <c r="G99"/>
    </row>
    <row r="100" spans="1:7" x14ac:dyDescent="0.25">
      <c r="A100" s="59"/>
      <c r="G100"/>
    </row>
    <row r="101" spans="1:7" x14ac:dyDescent="0.25">
      <c r="A101" s="59"/>
      <c r="G101"/>
    </row>
    <row r="102" spans="1:7" x14ac:dyDescent="0.25">
      <c r="A102" s="59"/>
      <c r="G102"/>
    </row>
    <row r="103" spans="1:7" x14ac:dyDescent="0.25">
      <c r="A103" s="59"/>
      <c r="G103"/>
    </row>
    <row r="104" spans="1:7" x14ac:dyDescent="0.25">
      <c r="A104" s="59"/>
      <c r="G104"/>
    </row>
    <row r="105" spans="1:7" x14ac:dyDescent="0.25">
      <c r="A105" s="59"/>
      <c r="G105"/>
    </row>
    <row r="106" spans="1:7" x14ac:dyDescent="0.25">
      <c r="A106" s="59"/>
      <c r="G106"/>
    </row>
    <row r="107" spans="1:7" x14ac:dyDescent="0.25">
      <c r="A107" s="59"/>
      <c r="G107"/>
    </row>
    <row r="108" spans="1:7" x14ac:dyDescent="0.25">
      <c r="A108" s="59"/>
      <c r="G108"/>
    </row>
    <row r="109" spans="1:7" x14ac:dyDescent="0.25">
      <c r="A109" s="59"/>
      <c r="G109"/>
    </row>
    <row r="110" spans="1:7" x14ac:dyDescent="0.25">
      <c r="A110" s="59"/>
      <c r="G110"/>
    </row>
    <row r="111" spans="1:7" x14ac:dyDescent="0.25">
      <c r="A111" s="59"/>
      <c r="G111"/>
    </row>
    <row r="112" spans="1:7" x14ac:dyDescent="0.25">
      <c r="G112"/>
    </row>
    <row r="113" spans="7:7" x14ac:dyDescent="0.25">
      <c r="G113"/>
    </row>
    <row r="114" spans="7:7" x14ac:dyDescent="0.25">
      <c r="G114"/>
    </row>
    <row r="115" spans="7:7" x14ac:dyDescent="0.25">
      <c r="G115"/>
    </row>
    <row r="116" spans="7:7" x14ac:dyDescent="0.25">
      <c r="G116"/>
    </row>
    <row r="117" spans="7:7" x14ac:dyDescent="0.25">
      <c r="G117"/>
    </row>
    <row r="118" spans="7:7" x14ac:dyDescent="0.25">
      <c r="G118"/>
    </row>
    <row r="119" spans="7:7" x14ac:dyDescent="0.25">
      <c r="G119"/>
    </row>
    <row r="120" spans="7:7" x14ac:dyDescent="0.25">
      <c r="G120"/>
    </row>
    <row r="121" spans="7:7" x14ac:dyDescent="0.25">
      <c r="G121"/>
    </row>
    <row r="122" spans="7:7" x14ac:dyDescent="0.25">
      <c r="G122"/>
    </row>
    <row r="123" spans="7:7" x14ac:dyDescent="0.25">
      <c r="G123"/>
    </row>
    <row r="124" spans="7:7" x14ac:dyDescent="0.25">
      <c r="G124"/>
    </row>
    <row r="125" spans="7:7" x14ac:dyDescent="0.25">
      <c r="G125"/>
    </row>
    <row r="126" spans="7:7" x14ac:dyDescent="0.25">
      <c r="G126"/>
    </row>
    <row r="127" spans="7:7" x14ac:dyDescent="0.25">
      <c r="G127"/>
    </row>
  </sheetData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G21:G22"/>
    <mergeCell ref="A59:E59"/>
    <mergeCell ref="F59:L59"/>
    <mergeCell ref="H21:H22"/>
    <mergeCell ref="I21:I22"/>
    <mergeCell ref="J21:J22"/>
    <mergeCell ref="K21:K22"/>
    <mergeCell ref="L21:L22"/>
    <mergeCell ref="A44:F44"/>
    <mergeCell ref="G44:L44"/>
    <mergeCell ref="A54:D54"/>
    <mergeCell ref="E54:H54"/>
    <mergeCell ref="I54:L54"/>
    <mergeCell ref="A55:E55"/>
    <mergeCell ref="F55:L55"/>
    <mergeCell ref="A60:E60"/>
    <mergeCell ref="F60:L60"/>
    <mergeCell ref="A61:D61"/>
    <mergeCell ref="E61:H61"/>
    <mergeCell ref="I61:L61"/>
  </mergeCells>
  <conditionalFormatting sqref="B1 B6:B7 B9:B11 B13:B1048576">
    <cfRule type="duplicateValues" dxfId="9" priority="5"/>
  </conditionalFormatting>
  <conditionalFormatting sqref="B1:B1048576">
    <cfRule type="duplicateValues" dxfId="8" priority="1"/>
  </conditionalFormatting>
  <conditionalFormatting sqref="B2">
    <cfRule type="duplicateValues" dxfId="7" priority="4"/>
  </conditionalFormatting>
  <conditionalFormatting sqref="B3">
    <cfRule type="duplicateValues" dxfId="6" priority="3"/>
  </conditionalFormatting>
  <conditionalFormatting sqref="B4">
    <cfRule type="duplicateValues" dxfId="5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ADBD1-5883-425C-A40C-DB19B8A021B3}">
  <sheetPr>
    <tabColor theme="3" tint="-0.249977111117893"/>
    <pageSetUpPr fitToPage="1"/>
  </sheetPr>
  <dimension ref="A1:Q127"/>
  <sheetViews>
    <sheetView tabSelected="1" view="pageBreakPreview" topLeftCell="A14" zoomScale="60" zoomScaleNormal="100" workbookViewId="0">
      <selection activeCell="H43" sqref="H43"/>
    </sheetView>
  </sheetViews>
  <sheetFormatPr defaultColWidth="9.109375" defaultRowHeight="13.8" x14ac:dyDescent="0.25"/>
  <cols>
    <col min="1" max="1" width="7" style="1" customWidth="1"/>
    <col min="2" max="2" width="7" style="101" customWidth="1"/>
    <col min="3" max="3" width="13.33203125" style="101" customWidth="1"/>
    <col min="4" max="4" width="24.44140625" style="1" customWidth="1"/>
    <col min="5" max="5" width="11.6640625" style="1" customWidth="1"/>
    <col min="6" max="6" width="9.6640625" style="1" customWidth="1"/>
    <col min="7" max="7" width="23" style="1" customWidth="1"/>
    <col min="8" max="8" width="13.109375" style="1" customWidth="1"/>
    <col min="9" max="9" width="14" style="1" customWidth="1"/>
    <col min="10" max="10" width="13.5546875" style="50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22.8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7" ht="22.8" customHeight="1" x14ac:dyDescent="0.25">
      <c r="A2" s="138" t="s">
        <v>50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7" ht="22.8" customHeight="1" x14ac:dyDescent="0.25">
      <c r="A3" s="138" t="s">
        <v>10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7" ht="22.8" customHeight="1" x14ac:dyDescent="0.25">
      <c r="A4" s="138" t="s">
        <v>51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1:17" ht="9.6" customHeight="1" x14ac:dyDescent="0.3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O5" s="24"/>
    </row>
    <row r="6" spans="1:17" s="2" customFormat="1" ht="28.8" x14ac:dyDescent="0.3">
      <c r="A6" s="139" t="s">
        <v>45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Q6" s="24"/>
    </row>
    <row r="7" spans="1:17" s="2" customFormat="1" ht="18" customHeight="1" x14ac:dyDescent="0.25">
      <c r="A7" s="140" t="s">
        <v>16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</row>
    <row r="8" spans="1:17" s="2" customFormat="1" ht="7.2" customHeight="1" thickBot="1" x14ac:dyDescent="0.3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</row>
    <row r="9" spans="1:17" ht="19.5" customHeight="1" thickTop="1" x14ac:dyDescent="0.25">
      <c r="A9" s="142" t="s">
        <v>21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4"/>
    </row>
    <row r="10" spans="1:17" ht="18" customHeight="1" x14ac:dyDescent="0.25">
      <c r="A10" s="145" t="s">
        <v>97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7"/>
    </row>
    <row r="11" spans="1:17" ht="19.5" customHeight="1" x14ac:dyDescent="0.25">
      <c r="A11" s="145" t="s">
        <v>113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7"/>
    </row>
    <row r="12" spans="1:17" ht="5.25" customHeight="1" x14ac:dyDescent="0.25">
      <c r="A12" s="135" t="s">
        <v>43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7"/>
    </row>
    <row r="13" spans="1:17" ht="15.6" x14ac:dyDescent="0.3">
      <c r="A13" s="41" t="s">
        <v>52</v>
      </c>
      <c r="B13" s="21"/>
      <c r="C13" s="21"/>
      <c r="D13" s="63"/>
      <c r="E13" s="5"/>
      <c r="F13" s="5"/>
      <c r="G13" s="32" t="s">
        <v>99</v>
      </c>
      <c r="H13" s="68"/>
      <c r="I13" s="5"/>
      <c r="J13" s="42"/>
      <c r="K13" s="29"/>
      <c r="L13" s="30" t="s">
        <v>102</v>
      </c>
    </row>
    <row r="14" spans="1:17" ht="15.6" x14ac:dyDescent="0.3">
      <c r="A14" s="16" t="s">
        <v>98</v>
      </c>
      <c r="B14" s="12"/>
      <c r="C14" s="12"/>
      <c r="D14" s="65"/>
      <c r="E14" s="6"/>
      <c r="F14" s="6"/>
      <c r="G14" s="7" t="s">
        <v>138</v>
      </c>
      <c r="H14" s="6"/>
      <c r="I14" s="6"/>
      <c r="J14" s="43"/>
      <c r="K14" s="31"/>
      <c r="L14" s="64" t="s">
        <v>62</v>
      </c>
    </row>
    <row r="15" spans="1:17" ht="14.4" x14ac:dyDescent="0.25">
      <c r="A15" s="130" t="s">
        <v>9</v>
      </c>
      <c r="B15" s="131"/>
      <c r="C15" s="131"/>
      <c r="D15" s="131"/>
      <c r="E15" s="131"/>
      <c r="F15" s="131"/>
      <c r="G15" s="132"/>
      <c r="H15" s="19" t="s">
        <v>1</v>
      </c>
      <c r="I15" s="18"/>
      <c r="J15" s="44"/>
      <c r="K15" s="18"/>
      <c r="L15" s="20"/>
    </row>
    <row r="16" spans="1:17" ht="14.4" x14ac:dyDescent="0.25">
      <c r="A16" s="17" t="s">
        <v>17</v>
      </c>
      <c r="B16" s="13"/>
      <c r="C16" s="13"/>
      <c r="D16" s="11"/>
      <c r="E16" s="8"/>
      <c r="F16" s="11"/>
      <c r="G16" s="10" t="s">
        <v>43</v>
      </c>
      <c r="H16" s="36" t="s">
        <v>103</v>
      </c>
      <c r="I16" s="8"/>
      <c r="J16" s="45"/>
      <c r="K16" s="8"/>
      <c r="L16" s="72"/>
    </row>
    <row r="17" spans="1:12" ht="14.4" x14ac:dyDescent="0.25">
      <c r="A17" s="17" t="s">
        <v>18</v>
      </c>
      <c r="B17" s="13"/>
      <c r="C17" s="13"/>
      <c r="D17" s="10"/>
      <c r="E17" s="8"/>
      <c r="F17" s="11"/>
      <c r="G17" s="10" t="s">
        <v>57</v>
      </c>
      <c r="H17" s="36" t="s">
        <v>38</v>
      </c>
      <c r="I17" s="8"/>
      <c r="J17" s="45"/>
      <c r="K17" s="8"/>
      <c r="L17" s="35"/>
    </row>
    <row r="18" spans="1:12" ht="14.4" x14ac:dyDescent="0.25">
      <c r="A18" s="17" t="s">
        <v>19</v>
      </c>
      <c r="B18" s="13"/>
      <c r="C18" s="13"/>
      <c r="D18" s="10"/>
      <c r="E18" s="8"/>
      <c r="F18" s="11"/>
      <c r="G18" s="10" t="s">
        <v>58</v>
      </c>
      <c r="H18" s="36" t="s">
        <v>39</v>
      </c>
      <c r="I18" s="8"/>
      <c r="J18" s="45"/>
      <c r="K18" s="8"/>
      <c r="L18" s="35"/>
    </row>
    <row r="19" spans="1:12" ht="16.2" thickBot="1" x14ac:dyDescent="0.3">
      <c r="A19" s="17" t="s">
        <v>15</v>
      </c>
      <c r="B19" s="14"/>
      <c r="C19" s="14"/>
      <c r="D19" s="71"/>
      <c r="E19" s="9"/>
      <c r="F19" s="9"/>
      <c r="G19" s="10" t="s">
        <v>59</v>
      </c>
      <c r="H19" s="36" t="s">
        <v>37</v>
      </c>
      <c r="I19" s="8"/>
      <c r="J19" s="45"/>
      <c r="K19" s="75">
        <v>103</v>
      </c>
      <c r="L19" s="76" t="s">
        <v>101</v>
      </c>
    </row>
    <row r="20" spans="1:12" ht="9.75" customHeight="1" thickTop="1" thickBot="1" x14ac:dyDescent="0.3">
      <c r="A20" s="26"/>
      <c r="B20" s="23"/>
      <c r="C20" s="23"/>
      <c r="D20" s="22"/>
      <c r="E20" s="22"/>
      <c r="F20" s="22"/>
      <c r="G20" s="22"/>
      <c r="H20" s="22"/>
      <c r="I20" s="22"/>
      <c r="J20" s="46"/>
      <c r="K20" s="22"/>
      <c r="L20" s="27"/>
    </row>
    <row r="21" spans="1:12" s="3" customFormat="1" ht="21" customHeight="1" thickTop="1" x14ac:dyDescent="0.25">
      <c r="A21" s="133" t="s">
        <v>6</v>
      </c>
      <c r="B21" s="114" t="s">
        <v>12</v>
      </c>
      <c r="C21" s="114" t="s">
        <v>36</v>
      </c>
      <c r="D21" s="114" t="s">
        <v>2</v>
      </c>
      <c r="E21" s="114" t="s">
        <v>35</v>
      </c>
      <c r="F21" s="114" t="s">
        <v>8</v>
      </c>
      <c r="G21" s="114" t="s">
        <v>13</v>
      </c>
      <c r="H21" s="114" t="s">
        <v>7</v>
      </c>
      <c r="I21" s="114" t="s">
        <v>25</v>
      </c>
      <c r="J21" s="116" t="s">
        <v>22</v>
      </c>
      <c r="K21" s="118" t="s">
        <v>24</v>
      </c>
      <c r="L21" s="120" t="s">
        <v>14</v>
      </c>
    </row>
    <row r="22" spans="1:12" s="3" customFormat="1" ht="13.5" customHeight="1" x14ac:dyDescent="0.25">
      <c r="A22" s="134"/>
      <c r="B22" s="115"/>
      <c r="C22" s="115"/>
      <c r="D22" s="115"/>
      <c r="E22" s="115"/>
      <c r="F22" s="115"/>
      <c r="G22" s="115"/>
      <c r="H22" s="115"/>
      <c r="I22" s="115"/>
      <c r="J22" s="117"/>
      <c r="K22" s="119"/>
      <c r="L22" s="121"/>
    </row>
    <row r="23" spans="1:12" s="4" customFormat="1" ht="18" x14ac:dyDescent="0.25">
      <c r="A23" s="82">
        <v>1</v>
      </c>
      <c r="B23" s="33">
        <v>104</v>
      </c>
      <c r="C23" s="33">
        <v>10090366392</v>
      </c>
      <c r="D23" s="34" t="s">
        <v>121</v>
      </c>
      <c r="E23" s="66">
        <v>38750</v>
      </c>
      <c r="F23" s="96" t="s">
        <v>32</v>
      </c>
      <c r="G23" s="67" t="s">
        <v>72</v>
      </c>
      <c r="H23" s="99">
        <v>9.015046296296296E-2</v>
      </c>
      <c r="I23" s="99" t="s">
        <v>43</v>
      </c>
      <c r="J23" s="47">
        <f>$K$19/((H23*24))</f>
        <v>47.605597637694189</v>
      </c>
      <c r="K23" s="28"/>
      <c r="L23" s="83"/>
    </row>
    <row r="24" spans="1:12" s="4" customFormat="1" ht="18" x14ac:dyDescent="0.25">
      <c r="A24" s="84">
        <v>2</v>
      </c>
      <c r="B24" s="33">
        <v>110</v>
      </c>
      <c r="C24" s="33">
        <v>10119333525</v>
      </c>
      <c r="D24" s="34" t="s">
        <v>119</v>
      </c>
      <c r="E24" s="66">
        <v>38655</v>
      </c>
      <c r="F24" s="96" t="s">
        <v>32</v>
      </c>
      <c r="G24" s="67" t="s">
        <v>120</v>
      </c>
      <c r="H24" s="99">
        <v>9.015046296296296E-2</v>
      </c>
      <c r="I24" s="99">
        <f>H24-$H$23</f>
        <v>0</v>
      </c>
      <c r="J24" s="47">
        <f t="shared" ref="J24:J42" si="0">$K$19/((H24*24))</f>
        <v>47.605597637694189</v>
      </c>
      <c r="K24" s="28"/>
      <c r="L24" s="83"/>
    </row>
    <row r="25" spans="1:12" s="4" customFormat="1" ht="18" x14ac:dyDescent="0.25">
      <c r="A25" s="82">
        <v>3</v>
      </c>
      <c r="B25" s="28">
        <v>101</v>
      </c>
      <c r="C25" s="33">
        <v>10116820720</v>
      </c>
      <c r="D25" s="34" t="s">
        <v>117</v>
      </c>
      <c r="E25" s="66">
        <v>38476</v>
      </c>
      <c r="F25" s="96" t="s">
        <v>32</v>
      </c>
      <c r="G25" s="67" t="s">
        <v>118</v>
      </c>
      <c r="H25" s="99">
        <v>9.015046296296296E-2</v>
      </c>
      <c r="I25" s="99">
        <f t="shared" ref="I25:I42" si="1">H25-$H$23</f>
        <v>0</v>
      </c>
      <c r="J25" s="47">
        <f t="shared" si="0"/>
        <v>47.605597637694189</v>
      </c>
      <c r="K25" s="28"/>
      <c r="L25" s="83"/>
    </row>
    <row r="26" spans="1:12" s="4" customFormat="1" ht="18" x14ac:dyDescent="0.25">
      <c r="A26" s="84">
        <v>4</v>
      </c>
      <c r="B26" s="28">
        <v>106</v>
      </c>
      <c r="C26" s="33">
        <v>10109160649</v>
      </c>
      <c r="D26" s="34" t="s">
        <v>137</v>
      </c>
      <c r="E26" s="66">
        <v>38970</v>
      </c>
      <c r="F26" s="96" t="s">
        <v>32</v>
      </c>
      <c r="G26" s="67" t="s">
        <v>72</v>
      </c>
      <c r="H26" s="99">
        <v>9.2025462962962976E-2</v>
      </c>
      <c r="I26" s="99">
        <f t="shared" si="1"/>
        <v>1.8750000000000155E-3</v>
      </c>
      <c r="J26" s="47">
        <f t="shared" si="0"/>
        <v>46.635643315306247</v>
      </c>
      <c r="K26" s="28"/>
      <c r="L26" s="83"/>
    </row>
    <row r="27" spans="1:12" s="4" customFormat="1" ht="18" x14ac:dyDescent="0.25">
      <c r="A27" s="84">
        <v>5</v>
      </c>
      <c r="B27" s="28">
        <v>107</v>
      </c>
      <c r="C27" s="33">
        <v>10110342433</v>
      </c>
      <c r="D27" s="34" t="s">
        <v>123</v>
      </c>
      <c r="E27" s="66">
        <v>38775</v>
      </c>
      <c r="F27" s="96" t="s">
        <v>32</v>
      </c>
      <c r="G27" s="67" t="s">
        <v>72</v>
      </c>
      <c r="H27" s="99">
        <v>9.2025462962962976E-2</v>
      </c>
      <c r="I27" s="99">
        <f t="shared" si="1"/>
        <v>1.8750000000000155E-3</v>
      </c>
      <c r="J27" s="47">
        <f t="shared" si="0"/>
        <v>46.635643315306247</v>
      </c>
      <c r="K27" s="28"/>
      <c r="L27" s="83"/>
    </row>
    <row r="28" spans="1:12" s="4" customFormat="1" ht="18" x14ac:dyDescent="0.25">
      <c r="A28" s="84">
        <v>6</v>
      </c>
      <c r="B28" s="28">
        <v>102</v>
      </c>
      <c r="C28" s="33">
        <v>10090444501</v>
      </c>
      <c r="D28" s="34" t="s">
        <v>124</v>
      </c>
      <c r="E28" s="66">
        <v>38358</v>
      </c>
      <c r="F28" s="96" t="s">
        <v>32</v>
      </c>
      <c r="G28" s="67" t="s">
        <v>86</v>
      </c>
      <c r="H28" s="99">
        <v>9.2025462962962976E-2</v>
      </c>
      <c r="I28" s="99">
        <f t="shared" si="1"/>
        <v>1.8750000000000155E-3</v>
      </c>
      <c r="J28" s="47">
        <f t="shared" si="0"/>
        <v>46.635643315306247</v>
      </c>
      <c r="K28" s="28"/>
      <c r="L28" s="83"/>
    </row>
    <row r="29" spans="1:12" s="4" customFormat="1" ht="18" x14ac:dyDescent="0.25">
      <c r="A29" s="84">
        <v>7</v>
      </c>
      <c r="B29" s="28">
        <v>108</v>
      </c>
      <c r="C29" s="33">
        <v>10105838603</v>
      </c>
      <c r="D29" s="34" t="s">
        <v>122</v>
      </c>
      <c r="E29" s="66">
        <v>38452</v>
      </c>
      <c r="F29" s="96" t="s">
        <v>23</v>
      </c>
      <c r="G29" s="67" t="s">
        <v>120</v>
      </c>
      <c r="H29" s="99">
        <v>9.2106481481481484E-2</v>
      </c>
      <c r="I29" s="99">
        <f t="shared" si="1"/>
        <v>1.9560185185185236E-3</v>
      </c>
      <c r="J29" s="47">
        <f t="shared" si="0"/>
        <v>46.594621764262378</v>
      </c>
      <c r="K29" s="28"/>
      <c r="L29" s="83"/>
    </row>
    <row r="30" spans="1:12" s="4" customFormat="1" ht="18" x14ac:dyDescent="0.25">
      <c r="A30" s="84">
        <v>8</v>
      </c>
      <c r="B30" s="28">
        <v>105</v>
      </c>
      <c r="C30" s="33">
        <v>10091550301</v>
      </c>
      <c r="D30" s="34" t="s">
        <v>116</v>
      </c>
      <c r="E30" s="66">
        <v>38875</v>
      </c>
      <c r="F30" s="96" t="s">
        <v>32</v>
      </c>
      <c r="G30" s="67" t="s">
        <v>72</v>
      </c>
      <c r="H30" s="99">
        <v>9.7685185185185194E-2</v>
      </c>
      <c r="I30" s="99">
        <f t="shared" si="1"/>
        <v>7.5347222222222343E-3</v>
      </c>
      <c r="J30" s="47">
        <f t="shared" si="0"/>
        <v>43.933649289099527</v>
      </c>
      <c r="K30" s="28"/>
      <c r="L30" s="83"/>
    </row>
    <row r="31" spans="1:12" s="4" customFormat="1" ht="18" x14ac:dyDescent="0.25">
      <c r="A31" s="84">
        <v>9</v>
      </c>
      <c r="B31" s="28">
        <v>119</v>
      </c>
      <c r="C31" s="33">
        <v>10077687179</v>
      </c>
      <c r="D31" s="34" t="s">
        <v>130</v>
      </c>
      <c r="E31" s="66">
        <v>38682</v>
      </c>
      <c r="F31" s="96" t="s">
        <v>32</v>
      </c>
      <c r="G31" s="67" t="s">
        <v>74</v>
      </c>
      <c r="H31" s="99">
        <v>9.7685185185185194E-2</v>
      </c>
      <c r="I31" s="99">
        <f t="shared" si="1"/>
        <v>7.5347222222222343E-3</v>
      </c>
      <c r="J31" s="47">
        <f t="shared" si="0"/>
        <v>43.933649289099527</v>
      </c>
      <c r="K31" s="28"/>
      <c r="L31" s="83"/>
    </row>
    <row r="32" spans="1:12" s="4" customFormat="1" ht="18" x14ac:dyDescent="0.25">
      <c r="A32" s="84">
        <v>10</v>
      </c>
      <c r="B32" s="28">
        <v>116</v>
      </c>
      <c r="C32" s="33">
        <v>10104991972</v>
      </c>
      <c r="D32" s="34" t="s">
        <v>132</v>
      </c>
      <c r="E32" s="66">
        <v>38545</v>
      </c>
      <c r="F32" s="96" t="s">
        <v>32</v>
      </c>
      <c r="G32" s="67" t="s">
        <v>68</v>
      </c>
      <c r="H32" s="99">
        <v>9.7685185185185194E-2</v>
      </c>
      <c r="I32" s="99">
        <f t="shared" si="1"/>
        <v>7.5347222222222343E-3</v>
      </c>
      <c r="J32" s="47">
        <f t="shared" si="0"/>
        <v>43.933649289099527</v>
      </c>
      <c r="K32" s="28"/>
      <c r="L32" s="83"/>
    </row>
    <row r="33" spans="1:14" s="4" customFormat="1" ht="18" x14ac:dyDescent="0.25">
      <c r="A33" s="84">
        <v>11</v>
      </c>
      <c r="B33" s="28">
        <v>109</v>
      </c>
      <c r="C33" s="33">
        <v>10105861740</v>
      </c>
      <c r="D33" s="34" t="s">
        <v>125</v>
      </c>
      <c r="E33" s="66">
        <v>38495</v>
      </c>
      <c r="F33" s="96" t="s">
        <v>32</v>
      </c>
      <c r="G33" s="67" t="s">
        <v>120</v>
      </c>
      <c r="H33" s="99">
        <v>9.7685185185185194E-2</v>
      </c>
      <c r="I33" s="99">
        <f t="shared" si="1"/>
        <v>7.5347222222222343E-3</v>
      </c>
      <c r="J33" s="47">
        <f t="shared" si="0"/>
        <v>43.933649289099527</v>
      </c>
      <c r="K33" s="28"/>
      <c r="L33" s="83"/>
    </row>
    <row r="34" spans="1:14" s="4" customFormat="1" ht="18" x14ac:dyDescent="0.25">
      <c r="A34" s="84">
        <v>12</v>
      </c>
      <c r="B34" s="28">
        <v>118</v>
      </c>
      <c r="C34" s="33">
        <v>10117846492</v>
      </c>
      <c r="D34" s="34" t="s">
        <v>128</v>
      </c>
      <c r="E34" s="66">
        <v>38472</v>
      </c>
      <c r="F34" s="96" t="s">
        <v>32</v>
      </c>
      <c r="G34" s="67" t="s">
        <v>68</v>
      </c>
      <c r="H34" s="99">
        <v>9.7708333333333328E-2</v>
      </c>
      <c r="I34" s="99">
        <f t="shared" si="1"/>
        <v>7.5578703703703676E-3</v>
      </c>
      <c r="J34" s="47">
        <f t="shared" si="0"/>
        <v>43.923240938166316</v>
      </c>
      <c r="K34" s="28"/>
      <c r="L34" s="83"/>
    </row>
    <row r="35" spans="1:14" s="4" customFormat="1" ht="18" x14ac:dyDescent="0.25">
      <c r="A35" s="84">
        <v>13</v>
      </c>
      <c r="B35" s="28">
        <v>117</v>
      </c>
      <c r="C35" s="33">
        <v>10096408987</v>
      </c>
      <c r="D35" s="34" t="s">
        <v>135</v>
      </c>
      <c r="E35" s="66">
        <v>38912</v>
      </c>
      <c r="F35" s="96" t="s">
        <v>32</v>
      </c>
      <c r="G35" s="67" t="s">
        <v>68</v>
      </c>
      <c r="H35" s="99">
        <v>9.7708333333333328E-2</v>
      </c>
      <c r="I35" s="99">
        <f t="shared" si="1"/>
        <v>7.5578703703703676E-3</v>
      </c>
      <c r="J35" s="47">
        <f t="shared" si="0"/>
        <v>43.923240938166316</v>
      </c>
      <c r="K35" s="28"/>
      <c r="L35" s="83"/>
    </row>
    <row r="36" spans="1:14" s="4" customFormat="1" ht="18" x14ac:dyDescent="0.25">
      <c r="A36" s="84">
        <v>14</v>
      </c>
      <c r="B36" s="28">
        <v>115</v>
      </c>
      <c r="C36" s="33">
        <v>10119568547</v>
      </c>
      <c r="D36" s="34" t="s">
        <v>136</v>
      </c>
      <c r="E36" s="66">
        <v>38719</v>
      </c>
      <c r="F36" s="96" t="s">
        <v>40</v>
      </c>
      <c r="G36" s="67" t="s">
        <v>120</v>
      </c>
      <c r="H36" s="99">
        <v>9.7708333333333328E-2</v>
      </c>
      <c r="I36" s="99">
        <f t="shared" si="1"/>
        <v>7.5578703703703676E-3</v>
      </c>
      <c r="J36" s="47">
        <f t="shared" si="0"/>
        <v>43.923240938166316</v>
      </c>
      <c r="K36" s="28"/>
      <c r="L36" s="83"/>
    </row>
    <row r="37" spans="1:14" s="4" customFormat="1" ht="18" x14ac:dyDescent="0.25">
      <c r="A37" s="84">
        <v>15</v>
      </c>
      <c r="B37" s="28">
        <v>114</v>
      </c>
      <c r="C37" s="33">
        <v>10119461342</v>
      </c>
      <c r="D37" s="34" t="s">
        <v>133</v>
      </c>
      <c r="E37" s="66">
        <v>38816</v>
      </c>
      <c r="F37" s="96" t="s">
        <v>40</v>
      </c>
      <c r="G37" s="67" t="s">
        <v>120</v>
      </c>
      <c r="H37" s="99">
        <v>9.8298611111111114E-2</v>
      </c>
      <c r="I37" s="99">
        <f t="shared" si="1"/>
        <v>8.1481481481481544E-3</v>
      </c>
      <c r="J37" s="47">
        <f t="shared" si="0"/>
        <v>43.65948428117273</v>
      </c>
      <c r="K37" s="28"/>
      <c r="L37" s="83"/>
    </row>
    <row r="38" spans="1:14" s="4" customFormat="1" ht="18" x14ac:dyDescent="0.25">
      <c r="A38" s="84">
        <v>16</v>
      </c>
      <c r="B38" s="28">
        <v>111</v>
      </c>
      <c r="C38" s="33">
        <v>10119333626</v>
      </c>
      <c r="D38" s="34" t="s">
        <v>126</v>
      </c>
      <c r="E38" s="66">
        <v>38602</v>
      </c>
      <c r="F38" s="96" t="s">
        <v>32</v>
      </c>
      <c r="G38" s="67" t="s">
        <v>120</v>
      </c>
      <c r="H38" s="99">
        <v>9.8333333333333328E-2</v>
      </c>
      <c r="I38" s="99">
        <f t="shared" si="1"/>
        <v>8.1828703703703681E-3</v>
      </c>
      <c r="J38" s="47">
        <f t="shared" si="0"/>
        <v>43.644067796610173</v>
      </c>
      <c r="K38" s="28"/>
      <c r="L38" s="83"/>
    </row>
    <row r="39" spans="1:14" s="4" customFormat="1" ht="18" x14ac:dyDescent="0.25">
      <c r="A39" s="84">
        <v>17</v>
      </c>
      <c r="B39" s="28">
        <v>113</v>
      </c>
      <c r="C39" s="33">
        <v>10127614594</v>
      </c>
      <c r="D39" s="34" t="s">
        <v>129</v>
      </c>
      <c r="E39" s="66">
        <v>38719</v>
      </c>
      <c r="F39" s="96" t="s">
        <v>32</v>
      </c>
      <c r="G39" s="67" t="s">
        <v>120</v>
      </c>
      <c r="H39" s="99">
        <v>9.8495370370370372E-2</v>
      </c>
      <c r="I39" s="99">
        <f t="shared" si="1"/>
        <v>8.344907407407412E-3</v>
      </c>
      <c r="J39" s="47">
        <f t="shared" si="0"/>
        <v>43.572267920094006</v>
      </c>
      <c r="K39" s="28"/>
      <c r="L39" s="83"/>
    </row>
    <row r="40" spans="1:14" s="4" customFormat="1" ht="18" x14ac:dyDescent="0.25">
      <c r="A40" s="84">
        <v>18</v>
      </c>
      <c r="B40" s="28">
        <v>112</v>
      </c>
      <c r="C40" s="33">
        <v>10126989552</v>
      </c>
      <c r="D40" s="34" t="s">
        <v>131</v>
      </c>
      <c r="E40" s="66">
        <v>38856</v>
      </c>
      <c r="F40" s="96" t="s">
        <v>40</v>
      </c>
      <c r="G40" s="67" t="s">
        <v>120</v>
      </c>
      <c r="H40" s="99">
        <v>9.8495370370370372E-2</v>
      </c>
      <c r="I40" s="99">
        <f t="shared" si="1"/>
        <v>8.344907407407412E-3</v>
      </c>
      <c r="J40" s="47">
        <f t="shared" si="0"/>
        <v>43.572267920094006</v>
      </c>
      <c r="K40" s="28"/>
      <c r="L40" s="83"/>
    </row>
    <row r="41" spans="1:14" s="4" customFormat="1" ht="18" x14ac:dyDescent="0.25">
      <c r="A41" s="84">
        <v>19</v>
      </c>
      <c r="B41" s="28">
        <v>120</v>
      </c>
      <c r="C41" s="33">
        <v>10077686573</v>
      </c>
      <c r="D41" s="34" t="s">
        <v>127</v>
      </c>
      <c r="E41" s="66">
        <v>38506</v>
      </c>
      <c r="F41" s="96" t="s">
        <v>32</v>
      </c>
      <c r="G41" s="67" t="s">
        <v>74</v>
      </c>
      <c r="H41" s="99">
        <v>9.8495370370370372E-2</v>
      </c>
      <c r="I41" s="99">
        <f t="shared" si="1"/>
        <v>8.344907407407412E-3</v>
      </c>
      <c r="J41" s="47">
        <f t="shared" si="0"/>
        <v>43.572267920094006</v>
      </c>
      <c r="K41" s="28"/>
      <c r="L41" s="83"/>
    </row>
    <row r="42" spans="1:14" s="4" customFormat="1" ht="18.600000000000001" thickBot="1" x14ac:dyDescent="0.3">
      <c r="A42" s="97">
        <v>20</v>
      </c>
      <c r="B42" s="85">
        <v>121</v>
      </c>
      <c r="C42" s="86">
        <v>10090325774</v>
      </c>
      <c r="D42" s="87" t="s">
        <v>134</v>
      </c>
      <c r="E42" s="88">
        <v>39007</v>
      </c>
      <c r="F42" s="98" t="s">
        <v>32</v>
      </c>
      <c r="G42" s="89" t="s">
        <v>74</v>
      </c>
      <c r="H42" s="103">
        <v>0.10197916666666666</v>
      </c>
      <c r="I42" s="103">
        <f t="shared" si="1"/>
        <v>1.1828703703703702E-2</v>
      </c>
      <c r="J42" s="90">
        <f t="shared" si="0"/>
        <v>42.083758937691528</v>
      </c>
      <c r="K42" s="85"/>
      <c r="L42" s="91"/>
    </row>
    <row r="43" spans="1:14" ht="9" customHeight="1" thickTop="1" thickBot="1" x14ac:dyDescent="0.35">
      <c r="A43" s="69"/>
      <c r="B43" s="77"/>
      <c r="C43" s="77"/>
      <c r="D43" s="78"/>
      <c r="E43" s="79"/>
      <c r="F43" s="80"/>
      <c r="G43" s="79"/>
      <c r="H43" s="81"/>
      <c r="I43" s="81"/>
      <c r="J43" s="48"/>
      <c r="K43" s="81"/>
      <c r="L43" s="81"/>
      <c r="N43"/>
    </row>
    <row r="44" spans="1:14" ht="15" thickTop="1" x14ac:dyDescent="0.25">
      <c r="A44" s="122" t="s">
        <v>4</v>
      </c>
      <c r="B44" s="123"/>
      <c r="C44" s="123"/>
      <c r="D44" s="123"/>
      <c r="E44" s="123"/>
      <c r="F44" s="123"/>
      <c r="G44" s="123" t="s">
        <v>5</v>
      </c>
      <c r="H44" s="123"/>
      <c r="I44" s="123"/>
      <c r="J44" s="123"/>
      <c r="K44" s="123"/>
      <c r="L44" s="124"/>
      <c r="N44"/>
    </row>
    <row r="45" spans="1:14" x14ac:dyDescent="0.25">
      <c r="A45" s="70" t="s">
        <v>104</v>
      </c>
      <c r="B45" s="9"/>
      <c r="C45" s="73"/>
      <c r="D45" s="25"/>
      <c r="E45" s="51"/>
      <c r="F45" s="58"/>
      <c r="G45" s="37" t="s">
        <v>33</v>
      </c>
      <c r="H45" s="92">
        <v>6</v>
      </c>
      <c r="I45" s="51"/>
      <c r="J45" s="52"/>
      <c r="K45" s="49" t="s">
        <v>31</v>
      </c>
      <c r="L45" s="57">
        <f>COUNTIF(F23:F42,"ЗМС")</f>
        <v>0</v>
      </c>
      <c r="N45"/>
    </row>
    <row r="46" spans="1:14" x14ac:dyDescent="0.25">
      <c r="A46" s="70" t="s">
        <v>105</v>
      </c>
      <c r="B46" s="9"/>
      <c r="C46" s="74"/>
      <c r="D46" s="25"/>
      <c r="E46" s="59"/>
      <c r="F46" s="60"/>
      <c r="G46" s="38" t="s">
        <v>26</v>
      </c>
      <c r="H46" s="92">
        <f>H47+H52</f>
        <v>20</v>
      </c>
      <c r="I46" s="53"/>
      <c r="J46" s="54"/>
      <c r="K46" s="49" t="s">
        <v>20</v>
      </c>
      <c r="L46" s="57">
        <f>COUNTIF(F23:F42,"МСМК")</f>
        <v>0</v>
      </c>
      <c r="N46"/>
    </row>
    <row r="47" spans="1:14" x14ac:dyDescent="0.25">
      <c r="A47" s="70" t="s">
        <v>106</v>
      </c>
      <c r="B47" s="9"/>
      <c r="C47" s="40"/>
      <c r="D47" s="25"/>
      <c r="E47" s="59"/>
      <c r="F47" s="60"/>
      <c r="G47" s="38" t="s">
        <v>27</v>
      </c>
      <c r="H47" s="92">
        <f>H48+H49+H50+H51</f>
        <v>20</v>
      </c>
      <c r="I47" s="53"/>
      <c r="J47" s="54"/>
      <c r="K47" s="49" t="s">
        <v>23</v>
      </c>
      <c r="L47" s="57">
        <f>COUNTIF(F23:F42,"МС")</f>
        <v>1</v>
      </c>
      <c r="N47"/>
    </row>
    <row r="48" spans="1:14" x14ac:dyDescent="0.25">
      <c r="A48" s="70" t="s">
        <v>107</v>
      </c>
      <c r="B48" s="9"/>
      <c r="C48" s="40"/>
      <c r="D48" s="25"/>
      <c r="E48" s="59"/>
      <c r="F48" s="60"/>
      <c r="G48" s="38" t="s">
        <v>28</v>
      </c>
      <c r="H48" s="92">
        <f>COUNT(A23:A42)</f>
        <v>20</v>
      </c>
      <c r="I48" s="53"/>
      <c r="J48" s="54"/>
      <c r="K48" s="49" t="s">
        <v>32</v>
      </c>
      <c r="L48" s="57">
        <f>COUNTIF(F23:F42,"КМС")</f>
        <v>16</v>
      </c>
      <c r="N48"/>
    </row>
    <row r="49" spans="1:17" x14ac:dyDescent="0.25">
      <c r="A49" s="70"/>
      <c r="B49" s="9"/>
      <c r="C49" s="40"/>
      <c r="D49" s="25"/>
      <c r="E49" s="59"/>
      <c r="F49" s="60"/>
      <c r="G49" s="38" t="s">
        <v>41</v>
      </c>
      <c r="H49" s="92">
        <f>COUNTIF(A23:A42,"ЛИМ")</f>
        <v>0</v>
      </c>
      <c r="I49" s="53"/>
      <c r="J49" s="54"/>
      <c r="K49" s="49" t="s">
        <v>40</v>
      </c>
      <c r="L49" s="57">
        <f>COUNTIF(F23:F42,"1 СР")</f>
        <v>3</v>
      </c>
      <c r="N49"/>
    </row>
    <row r="50" spans="1:17" x14ac:dyDescent="0.25">
      <c r="A50" s="70"/>
      <c r="B50" s="9"/>
      <c r="C50" s="9"/>
      <c r="D50" s="25"/>
      <c r="E50" s="59"/>
      <c r="F50" s="60"/>
      <c r="G50" s="38" t="s">
        <v>29</v>
      </c>
      <c r="H50" s="92">
        <f>COUNTIF(A23:A42,"НФ")</f>
        <v>0</v>
      </c>
      <c r="I50" s="53"/>
      <c r="J50" s="54"/>
      <c r="K50" s="49" t="s">
        <v>42</v>
      </c>
      <c r="L50" s="57">
        <f>COUNTIF(F23:F42,"2 СР")</f>
        <v>0</v>
      </c>
      <c r="N50"/>
    </row>
    <row r="51" spans="1:17" x14ac:dyDescent="0.25">
      <c r="A51" s="70"/>
      <c r="B51" s="9"/>
      <c r="C51" s="9"/>
      <c r="D51" s="25"/>
      <c r="E51" s="59"/>
      <c r="F51" s="60"/>
      <c r="G51" s="38" t="s">
        <v>34</v>
      </c>
      <c r="H51" s="92">
        <f>COUNTIF(A23:A42,"ДСКВ")</f>
        <v>0</v>
      </c>
      <c r="I51" s="53"/>
      <c r="J51" s="54"/>
      <c r="K51" s="49" t="s">
        <v>44</v>
      </c>
      <c r="L51" s="57">
        <f>COUNTIF(F23:F42,"3 СР")</f>
        <v>0</v>
      </c>
      <c r="N51"/>
    </row>
    <row r="52" spans="1:17" x14ac:dyDescent="0.25">
      <c r="A52" s="70"/>
      <c r="B52" s="9"/>
      <c r="C52" s="9"/>
      <c r="D52" s="25"/>
      <c r="E52" s="61"/>
      <c r="F52" s="62"/>
      <c r="G52" s="38" t="s">
        <v>30</v>
      </c>
      <c r="H52" s="92">
        <f>COUNTIF(A23:A42,"НС")</f>
        <v>0</v>
      </c>
      <c r="I52" s="55"/>
      <c r="J52" s="56"/>
      <c r="K52" s="49"/>
      <c r="L52" s="39"/>
    </row>
    <row r="53" spans="1:17" ht="9.75" customHeight="1" x14ac:dyDescent="0.25">
      <c r="A53" s="59"/>
      <c r="L53" s="15"/>
    </row>
    <row r="54" spans="1:17" ht="15.6" x14ac:dyDescent="0.25">
      <c r="A54" s="125" t="s">
        <v>47</v>
      </c>
      <c r="B54" s="126"/>
      <c r="C54" s="126"/>
      <c r="D54" s="126"/>
      <c r="E54" s="126" t="s">
        <v>11</v>
      </c>
      <c r="F54" s="126"/>
      <c r="G54" s="126"/>
      <c r="H54" s="126"/>
      <c r="I54" s="126" t="s">
        <v>3</v>
      </c>
      <c r="J54" s="126"/>
      <c r="K54" s="126"/>
      <c r="L54" s="127"/>
    </row>
    <row r="55" spans="1:17" x14ac:dyDescent="0.25">
      <c r="A55" s="106"/>
      <c r="B55" s="107"/>
      <c r="C55" s="107"/>
      <c r="D55" s="107"/>
      <c r="E55" s="107"/>
      <c r="F55" s="128"/>
      <c r="G55" s="128"/>
      <c r="H55" s="128"/>
      <c r="I55" s="128"/>
      <c r="J55" s="128"/>
      <c r="K55" s="128"/>
      <c r="L55" s="129"/>
    </row>
    <row r="56" spans="1:17" x14ac:dyDescent="0.25">
      <c r="A56" s="100"/>
      <c r="D56" s="101"/>
      <c r="E56" s="101"/>
      <c r="F56" s="101"/>
      <c r="G56" s="101"/>
      <c r="H56" s="101"/>
      <c r="I56" s="101"/>
      <c r="J56" s="101"/>
      <c r="K56" s="101"/>
      <c r="L56" s="102"/>
    </row>
    <row r="57" spans="1:17" x14ac:dyDescent="0.25">
      <c r="A57" s="100"/>
      <c r="D57" s="101"/>
      <c r="E57" s="101"/>
      <c r="F57" s="101"/>
      <c r="G57" s="101"/>
      <c r="H57" s="101"/>
      <c r="I57" s="101"/>
      <c r="J57" s="101"/>
      <c r="K57" s="101"/>
      <c r="L57" s="102"/>
    </row>
    <row r="58" spans="1:17" x14ac:dyDescent="0.25">
      <c r="A58" s="100"/>
      <c r="D58" s="101"/>
      <c r="E58" s="101"/>
      <c r="F58" s="101"/>
      <c r="G58" s="101"/>
      <c r="H58" s="101"/>
      <c r="I58" s="101"/>
      <c r="J58" s="101"/>
      <c r="K58" s="101"/>
      <c r="L58" s="102"/>
    </row>
    <row r="59" spans="1:17" x14ac:dyDescent="0.25">
      <c r="A59" s="106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13"/>
    </row>
    <row r="60" spans="1:17" x14ac:dyDescent="0.25">
      <c r="A60" s="106"/>
      <c r="B60" s="107"/>
      <c r="C60" s="107"/>
      <c r="D60" s="107"/>
      <c r="E60" s="107"/>
      <c r="F60" s="108"/>
      <c r="G60" s="108"/>
      <c r="H60" s="108"/>
      <c r="I60" s="108"/>
      <c r="J60" s="108"/>
      <c r="K60" s="108"/>
      <c r="L60" s="109"/>
    </row>
    <row r="61" spans="1:17" ht="16.2" thickBot="1" x14ac:dyDescent="0.3">
      <c r="A61" s="110" t="str">
        <f>G19</f>
        <v>Шатрыгина Е.В. (ВК, Свердловская область)</v>
      </c>
      <c r="B61" s="111"/>
      <c r="C61" s="111"/>
      <c r="D61" s="111"/>
      <c r="E61" s="111" t="str">
        <f>G17</f>
        <v>Попова Е.В. (ВК, Воронежская область)</v>
      </c>
      <c r="F61" s="111"/>
      <c r="G61" s="111"/>
      <c r="H61" s="111"/>
      <c r="I61" s="111" t="str">
        <f>G18</f>
        <v>Азаров С.Н. (ВК, Санкт‐Петербург)</v>
      </c>
      <c r="J61" s="111"/>
      <c r="K61" s="111"/>
      <c r="L61" s="112"/>
    </row>
    <row r="62" spans="1:17" s="101" customFormat="1" ht="14.4" thickTop="1" x14ac:dyDescent="0.25">
      <c r="A62" s="59"/>
      <c r="D62" s="1"/>
      <c r="E62" s="1"/>
      <c r="F62" s="1"/>
      <c r="G62" s="1"/>
      <c r="H62" s="1"/>
      <c r="I62" s="1"/>
      <c r="J62" s="50"/>
      <c r="K62" s="1"/>
      <c r="L62" s="1"/>
      <c r="M62" s="1"/>
      <c r="N62" s="1"/>
      <c r="O62" s="1"/>
      <c r="P62" s="1"/>
      <c r="Q62" s="1"/>
    </row>
    <row r="63" spans="1:17" s="101" customFormat="1" x14ac:dyDescent="0.25">
      <c r="A63" s="59"/>
      <c r="D63" s="1"/>
      <c r="E63" s="1"/>
      <c r="F63" s="1"/>
      <c r="G63" s="1"/>
      <c r="H63" s="1"/>
      <c r="I63" s="1"/>
      <c r="J63" s="50"/>
      <c r="K63" s="1"/>
      <c r="L63" s="1"/>
      <c r="M63" s="1"/>
      <c r="N63" s="1"/>
      <c r="O63" s="1"/>
      <c r="P63" s="1"/>
      <c r="Q63" s="1"/>
    </row>
    <row r="64" spans="1:17" s="101" customFormat="1" x14ac:dyDescent="0.25">
      <c r="A64" s="59"/>
      <c r="D64" s="1"/>
      <c r="E64" s="1"/>
      <c r="F64" s="1"/>
      <c r="G64" s="1"/>
      <c r="H64" s="1"/>
      <c r="I64" s="1"/>
      <c r="J64" s="50"/>
      <c r="K64" s="1"/>
      <c r="L64" s="1"/>
      <c r="M64" s="1"/>
      <c r="N64" s="1"/>
      <c r="O64" s="1"/>
      <c r="P64" s="1"/>
      <c r="Q64" s="1"/>
    </row>
    <row r="65" spans="1:17" s="101" customFormat="1" x14ac:dyDescent="0.25">
      <c r="A65" s="59"/>
      <c r="D65" s="1"/>
      <c r="E65" s="1"/>
      <c r="F65" s="1"/>
      <c r="G65" s="1"/>
      <c r="H65" s="1"/>
      <c r="I65" s="1"/>
      <c r="J65" s="50"/>
      <c r="K65" s="1"/>
      <c r="L65" s="1"/>
      <c r="M65" s="1"/>
      <c r="N65" s="1"/>
      <c r="O65" s="1"/>
      <c r="P65" s="1"/>
      <c r="Q65" s="1"/>
    </row>
    <row r="66" spans="1:17" s="101" customFormat="1" x14ac:dyDescent="0.25">
      <c r="A66" s="59"/>
      <c r="D66" s="1"/>
      <c r="E66" s="1"/>
      <c r="F66" s="1"/>
      <c r="G66" s="1"/>
      <c r="H66" s="1"/>
      <c r="I66" s="1"/>
      <c r="J66" s="50"/>
      <c r="K66" s="1"/>
      <c r="L66" s="1"/>
      <c r="M66" s="1"/>
      <c r="N66" s="1"/>
      <c r="O66" s="1"/>
      <c r="P66" s="1"/>
      <c r="Q66" s="1"/>
    </row>
    <row r="67" spans="1:17" s="101" customFormat="1" x14ac:dyDescent="0.25">
      <c r="A67" s="59"/>
      <c r="D67" s="1"/>
      <c r="E67" s="1"/>
      <c r="F67" s="1"/>
      <c r="G67" s="1"/>
      <c r="H67" s="1"/>
      <c r="I67" s="1"/>
      <c r="J67" s="50"/>
      <c r="K67" s="1"/>
      <c r="L67" s="1"/>
      <c r="M67" s="1"/>
      <c r="N67" s="1"/>
      <c r="O67" s="1"/>
      <c r="P67" s="1"/>
      <c r="Q67" s="1"/>
    </row>
    <row r="68" spans="1:17" s="101" customFormat="1" x14ac:dyDescent="0.25">
      <c r="A68" s="59"/>
      <c r="D68" s="1"/>
      <c r="E68" s="1"/>
      <c r="F68" s="1"/>
      <c r="G68" s="1"/>
      <c r="H68" s="1"/>
      <c r="I68" s="1"/>
      <c r="J68" s="50"/>
      <c r="K68" s="1"/>
      <c r="L68" s="1"/>
      <c r="M68" s="1"/>
      <c r="N68" s="1"/>
      <c r="O68" s="1"/>
      <c r="P68" s="1"/>
      <c r="Q68" s="1"/>
    </row>
    <row r="69" spans="1:17" s="101" customFormat="1" x14ac:dyDescent="0.25">
      <c r="A69" s="59"/>
      <c r="D69" s="1"/>
      <c r="E69" s="1"/>
      <c r="F69" s="1"/>
      <c r="G69" s="1"/>
      <c r="H69" s="1"/>
      <c r="I69" s="1"/>
      <c r="J69" s="50"/>
      <c r="K69" s="1"/>
      <c r="L69" s="1"/>
      <c r="M69" s="1"/>
      <c r="N69" s="1"/>
      <c r="O69" s="1"/>
      <c r="P69" s="1"/>
      <c r="Q69" s="1"/>
    </row>
    <row r="70" spans="1:17" s="101" customFormat="1" x14ac:dyDescent="0.25">
      <c r="A70" s="59"/>
      <c r="D70" s="1"/>
      <c r="E70" s="1"/>
      <c r="F70" s="1"/>
      <c r="G70" s="1"/>
      <c r="H70" s="1"/>
      <c r="I70" s="1"/>
      <c r="J70" s="50"/>
      <c r="K70" s="1"/>
      <c r="L70" s="1"/>
      <c r="M70" s="1"/>
      <c r="N70" s="1"/>
      <c r="O70" s="1"/>
      <c r="P70" s="1"/>
      <c r="Q70" s="1"/>
    </row>
    <row r="71" spans="1:17" s="101" customFormat="1" x14ac:dyDescent="0.25">
      <c r="A71" s="59"/>
      <c r="D71" s="1"/>
      <c r="E71" s="1"/>
      <c r="F71" s="1"/>
      <c r="G71" s="1"/>
      <c r="H71" s="1"/>
      <c r="I71" s="1"/>
      <c r="J71" s="50"/>
      <c r="K71" s="1"/>
      <c r="L71" s="1"/>
      <c r="M71" s="1"/>
      <c r="N71" s="1"/>
      <c r="O71" s="1"/>
      <c r="P71" s="1"/>
      <c r="Q71" s="1"/>
    </row>
    <row r="72" spans="1:17" s="101" customFormat="1" x14ac:dyDescent="0.25">
      <c r="A72" s="59"/>
      <c r="D72" s="1"/>
      <c r="E72" s="1"/>
      <c r="F72" s="1"/>
      <c r="G72" s="1"/>
      <c r="H72" s="1"/>
      <c r="I72" s="1"/>
      <c r="J72" s="50"/>
      <c r="K72" s="1"/>
      <c r="L72" s="1"/>
      <c r="M72" s="1"/>
      <c r="N72" s="1"/>
      <c r="O72" s="1"/>
      <c r="P72" s="1"/>
      <c r="Q72" s="1"/>
    </row>
    <row r="73" spans="1:17" s="101" customFormat="1" x14ac:dyDescent="0.25">
      <c r="A73" s="59"/>
      <c r="D73" s="1"/>
      <c r="E73" s="1"/>
      <c r="F73" s="1"/>
      <c r="G73" s="1"/>
      <c r="H73" s="1"/>
      <c r="I73" s="1"/>
      <c r="J73" s="50"/>
      <c r="K73" s="1"/>
      <c r="L73" s="1"/>
      <c r="M73" s="1"/>
      <c r="N73" s="1"/>
      <c r="O73" s="1"/>
      <c r="P73" s="1"/>
      <c r="Q73" s="1"/>
    </row>
    <row r="74" spans="1:17" s="101" customFormat="1" x14ac:dyDescent="0.25">
      <c r="A74" s="59"/>
      <c r="D74" s="1"/>
      <c r="E74" s="1"/>
      <c r="F74" s="1"/>
      <c r="G74" s="1"/>
      <c r="H74" s="1"/>
      <c r="I74" s="1"/>
      <c r="J74" s="50"/>
      <c r="K74" s="1"/>
      <c r="L74" s="1"/>
      <c r="M74" s="1"/>
      <c r="N74" s="1"/>
      <c r="O74" s="1"/>
      <c r="P74" s="1"/>
      <c r="Q74" s="1"/>
    </row>
    <row r="75" spans="1:17" s="101" customFormat="1" x14ac:dyDescent="0.25">
      <c r="A75" s="59"/>
      <c r="D75" s="1"/>
      <c r="E75" s="1"/>
      <c r="F75" s="1"/>
      <c r="G75" s="1"/>
      <c r="H75" s="1"/>
      <c r="I75" s="1"/>
      <c r="J75" s="50"/>
      <c r="K75" s="1"/>
      <c r="L75" s="1"/>
      <c r="M75" s="1"/>
      <c r="N75" s="1"/>
      <c r="O75" s="1"/>
      <c r="P75" s="1"/>
      <c r="Q75" s="1"/>
    </row>
    <row r="76" spans="1:17" s="101" customFormat="1" x14ac:dyDescent="0.25">
      <c r="A76" s="59"/>
      <c r="D76" s="1"/>
      <c r="E76" s="1"/>
      <c r="F76" s="1"/>
      <c r="G76" s="1"/>
      <c r="H76" s="1"/>
      <c r="I76" s="1"/>
      <c r="J76" s="50"/>
      <c r="K76" s="1"/>
      <c r="L76" s="1"/>
      <c r="M76" s="1"/>
      <c r="N76" s="1"/>
      <c r="O76" s="1"/>
      <c r="P76" s="1"/>
      <c r="Q76" s="1"/>
    </row>
    <row r="77" spans="1:17" s="101" customFormat="1" x14ac:dyDescent="0.25">
      <c r="A77" s="59"/>
      <c r="D77" s="1"/>
      <c r="E77" s="1"/>
      <c r="F77" s="1"/>
      <c r="G77" s="1"/>
      <c r="H77" s="1"/>
      <c r="I77" s="1"/>
      <c r="J77" s="50"/>
      <c r="K77" s="1"/>
      <c r="L77" s="1"/>
      <c r="M77" s="1"/>
      <c r="N77" s="1"/>
      <c r="O77" s="1"/>
      <c r="P77" s="1"/>
      <c r="Q77" s="1"/>
    </row>
    <row r="78" spans="1:17" x14ac:dyDescent="0.25">
      <c r="A78" s="59"/>
    </row>
    <row r="79" spans="1:17" x14ac:dyDescent="0.25">
      <c r="A79" s="59"/>
    </row>
    <row r="80" spans="1:17" x14ac:dyDescent="0.25">
      <c r="A80" s="59"/>
    </row>
    <row r="81" spans="1:7" x14ac:dyDescent="0.25">
      <c r="A81" s="59"/>
    </row>
    <row r="82" spans="1:7" x14ac:dyDescent="0.25">
      <c r="A82" s="59"/>
    </row>
    <row r="83" spans="1:7" x14ac:dyDescent="0.25">
      <c r="A83" s="59"/>
    </row>
    <row r="84" spans="1:7" x14ac:dyDescent="0.25">
      <c r="A84" s="59"/>
    </row>
    <row r="85" spans="1:7" x14ac:dyDescent="0.25">
      <c r="A85" s="59"/>
      <c r="G85"/>
    </row>
    <row r="86" spans="1:7" x14ac:dyDescent="0.25">
      <c r="A86" s="59"/>
      <c r="G86"/>
    </row>
    <row r="87" spans="1:7" x14ac:dyDescent="0.25">
      <c r="A87" s="59"/>
      <c r="G87"/>
    </row>
    <row r="88" spans="1:7" x14ac:dyDescent="0.25">
      <c r="A88" s="59"/>
      <c r="G88"/>
    </row>
    <row r="89" spans="1:7" x14ac:dyDescent="0.25">
      <c r="A89" s="59"/>
      <c r="G89"/>
    </row>
    <row r="90" spans="1:7" x14ac:dyDescent="0.25">
      <c r="A90" s="59"/>
      <c r="G90"/>
    </row>
    <row r="91" spans="1:7" x14ac:dyDescent="0.25">
      <c r="A91" s="59"/>
      <c r="G91"/>
    </row>
    <row r="92" spans="1:7" x14ac:dyDescent="0.25">
      <c r="A92" s="59"/>
      <c r="G92"/>
    </row>
    <row r="93" spans="1:7" x14ac:dyDescent="0.25">
      <c r="A93" s="59"/>
      <c r="G93"/>
    </row>
    <row r="94" spans="1:7" x14ac:dyDescent="0.25">
      <c r="A94" s="59"/>
      <c r="G94"/>
    </row>
    <row r="95" spans="1:7" x14ac:dyDescent="0.25">
      <c r="A95" s="59"/>
      <c r="G95"/>
    </row>
    <row r="96" spans="1:7" x14ac:dyDescent="0.25">
      <c r="A96" s="59"/>
      <c r="G96"/>
    </row>
    <row r="97" spans="1:7" x14ac:dyDescent="0.25">
      <c r="A97" s="59"/>
      <c r="G97"/>
    </row>
    <row r="98" spans="1:7" x14ac:dyDescent="0.25">
      <c r="A98" s="59"/>
      <c r="G98"/>
    </row>
    <row r="99" spans="1:7" x14ac:dyDescent="0.25">
      <c r="A99" s="59"/>
      <c r="G99"/>
    </row>
    <row r="100" spans="1:7" x14ac:dyDescent="0.25">
      <c r="A100" s="59"/>
      <c r="G100"/>
    </row>
    <row r="101" spans="1:7" x14ac:dyDescent="0.25">
      <c r="A101" s="59"/>
      <c r="G101"/>
    </row>
    <row r="102" spans="1:7" x14ac:dyDescent="0.25">
      <c r="A102" s="59"/>
      <c r="G102"/>
    </row>
    <row r="103" spans="1:7" x14ac:dyDescent="0.25">
      <c r="A103" s="59"/>
      <c r="G103"/>
    </row>
    <row r="104" spans="1:7" x14ac:dyDescent="0.25">
      <c r="A104" s="59"/>
      <c r="G104"/>
    </row>
    <row r="105" spans="1:7" x14ac:dyDescent="0.25">
      <c r="A105" s="59"/>
      <c r="G105"/>
    </row>
    <row r="106" spans="1:7" x14ac:dyDescent="0.25">
      <c r="A106" s="59"/>
      <c r="G106"/>
    </row>
    <row r="107" spans="1:7" x14ac:dyDescent="0.25">
      <c r="A107" s="59"/>
      <c r="G107"/>
    </row>
    <row r="108" spans="1:7" x14ac:dyDescent="0.25">
      <c r="A108" s="59"/>
      <c r="G108"/>
    </row>
    <row r="109" spans="1:7" x14ac:dyDescent="0.25">
      <c r="A109" s="59"/>
      <c r="G109"/>
    </row>
    <row r="110" spans="1:7" x14ac:dyDescent="0.25">
      <c r="A110" s="59"/>
      <c r="G110"/>
    </row>
    <row r="111" spans="1:7" x14ac:dyDescent="0.25">
      <c r="A111" s="59"/>
      <c r="G111"/>
    </row>
    <row r="112" spans="1:7" x14ac:dyDescent="0.25">
      <c r="G112"/>
    </row>
    <row r="113" spans="7:7" x14ac:dyDescent="0.25">
      <c r="G113"/>
    </row>
    <row r="114" spans="7:7" x14ac:dyDescent="0.25">
      <c r="G114"/>
    </row>
    <row r="115" spans="7:7" x14ac:dyDescent="0.25">
      <c r="G115"/>
    </row>
    <row r="116" spans="7:7" x14ac:dyDescent="0.25">
      <c r="G116"/>
    </row>
    <row r="117" spans="7:7" x14ac:dyDescent="0.25">
      <c r="G117"/>
    </row>
    <row r="118" spans="7:7" x14ac:dyDescent="0.25">
      <c r="G118"/>
    </row>
    <row r="119" spans="7:7" x14ac:dyDescent="0.25">
      <c r="G119"/>
    </row>
    <row r="120" spans="7:7" x14ac:dyDescent="0.25">
      <c r="G120"/>
    </row>
    <row r="121" spans="7:7" x14ac:dyDescent="0.25">
      <c r="G121"/>
    </row>
    <row r="122" spans="7:7" x14ac:dyDescent="0.25">
      <c r="G122"/>
    </row>
    <row r="123" spans="7:7" x14ac:dyDescent="0.25">
      <c r="G123"/>
    </row>
    <row r="124" spans="7:7" x14ac:dyDescent="0.25">
      <c r="G124"/>
    </row>
    <row r="125" spans="7:7" x14ac:dyDescent="0.25">
      <c r="G125"/>
    </row>
    <row r="126" spans="7:7" x14ac:dyDescent="0.25">
      <c r="G126"/>
    </row>
    <row r="127" spans="7:7" x14ac:dyDescent="0.25">
      <c r="G127"/>
    </row>
  </sheetData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G21:G22"/>
    <mergeCell ref="A59:E59"/>
    <mergeCell ref="F59:L59"/>
    <mergeCell ref="H21:H22"/>
    <mergeCell ref="I21:I22"/>
    <mergeCell ref="J21:J22"/>
    <mergeCell ref="K21:K22"/>
    <mergeCell ref="L21:L22"/>
    <mergeCell ref="A44:F44"/>
    <mergeCell ref="G44:L44"/>
    <mergeCell ref="A54:D54"/>
    <mergeCell ref="E54:H54"/>
    <mergeCell ref="I54:L54"/>
    <mergeCell ref="A55:E55"/>
    <mergeCell ref="F55:L55"/>
    <mergeCell ref="A60:E60"/>
    <mergeCell ref="F60:L60"/>
    <mergeCell ref="A61:D61"/>
    <mergeCell ref="E61:H61"/>
    <mergeCell ref="I61:L61"/>
  </mergeCells>
  <conditionalFormatting sqref="B1 B6:B7 B9:B11 B13:B1048576">
    <cfRule type="duplicateValues" dxfId="4" priority="5"/>
  </conditionalFormatting>
  <conditionalFormatting sqref="B1:B1048576">
    <cfRule type="duplicateValues" dxfId="3" priority="1"/>
  </conditionalFormatting>
  <conditionalFormatting sqref="B2">
    <cfRule type="duplicateValues" dxfId="2" priority="4"/>
  </conditionalFormatting>
  <conditionalFormatting sqref="B3">
    <cfRule type="duplicateValues" dxfId="1" priority="3"/>
  </conditionalFormatting>
  <conditionalFormatting sqref="B4">
    <cfRule type="duplicateValues" dxfId="0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инд г на время мужчины</vt:lpstr>
      <vt:lpstr>групп г  мужчины</vt:lpstr>
      <vt:lpstr>инд г на время юниоры 17-18</vt:lpstr>
      <vt:lpstr>групп г  юниоры 17-18</vt:lpstr>
      <vt:lpstr>'групп г  мужчины'!Заголовки_для_печати</vt:lpstr>
      <vt:lpstr>'групп г  юниоры 17-18'!Заголовки_для_печати</vt:lpstr>
      <vt:lpstr>'инд г на время мужчины'!Заголовки_для_печати</vt:lpstr>
      <vt:lpstr>'инд г на время юниоры 17-18'!Заголовки_для_печати</vt:lpstr>
      <vt:lpstr>'групп г  мужчины'!Область_печати</vt:lpstr>
      <vt:lpstr>'групп г  юниоры 17-18'!Область_печати</vt:lpstr>
      <vt:lpstr>'инд г на время мужчины'!Область_печати</vt:lpstr>
      <vt:lpstr>'инд г на время юниоры 17-18'!Область_печати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2023-04-29T11:17:31Z</cp:lastPrinted>
  <dcterms:created xsi:type="dcterms:W3CDTF">1996-10-08T23:32:33Z</dcterms:created>
  <dcterms:modified xsi:type="dcterms:W3CDTF">2023-09-15T11:33:21Z</dcterms:modified>
</cp:coreProperties>
</file>