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МС муж Спринт Итог " sheetId="1" r:id="rId1"/>
  </sheets>
  <externalReferences>
    <externalReference r:id="rId2"/>
  </externalReferences>
  <definedNames>
    <definedName name="_xlnm.Print_Titles" localSheetId="0">'МС муж Спринт Итог '!$21:$21</definedName>
    <definedName name="_xlnm.Print_Area" localSheetId="0">'МС муж Спринт Итог '!$A$1:$I$60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F58" i="1"/>
  <c r="D58" i="1"/>
  <c r="H52" i="1"/>
  <c r="F52" i="1"/>
  <c r="D52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<sst xmlns="http://schemas.openxmlformats.org/spreadsheetml/2006/main" count="42" uniqueCount="42">
  <si>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</si>
  <si>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</si>
  <si>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</si>
  <si>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</si>
  <si>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</si>
  <si>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</si>
  <si>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</si>
  <si>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СПРИНТ</t>
  </si>
  <si>
    <t>МУЖЧИНЫ</t>
  </si>
  <si>
    <t>МЕСТО ПРОВЕДЕНИЯ: г. Москва</t>
  </si>
  <si>
    <t>НАЧАЛО ГОНКИ:</t>
  </si>
  <si>
    <t>Номер-код ВРВС: 008 043 1611Я</t>
  </si>
  <si>
    <t>ДАТА ПРОВЕДЕНИЯ: 18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</si>
  <si>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</si>
  <si>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</si>
  <si>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</si>
  <si>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</si>
  <si>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</si>
  <si>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</si>
  <si>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</si>
  <si>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</si>
  <si>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</si>
  <si>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</si>
  <si>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</si>
  <si>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</si>
  <si>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</si>
  <si>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</si>
  <si>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</si>
  <si>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>ДИСТАНЦИЯ (км) / КРУГОВ                                                        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</si>
  <si>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</si>
  <si>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</si>
  <si>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</si>
  <si>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</si>
  <si>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</si>
  <si>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</si>
  <si>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</si>
  <si>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</si>
  <si>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</si>
  <si>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r>
      <rPr>
        <b/>
        <sz val="18"/>
        <color theme="1"/>
        <rFont val="Calibri"/>
        <family val="2"/>
        <charset val="204"/>
        <scheme val="minor"/>
      </rPr>
      <t xml:space="preserve">Коммюнике: </t>
    </r>
    <r>
      <rPr>
        <sz val="18"/>
        <color theme="1"/>
        <rFont val="Calibri"/>
        <family val="2"/>
        <charset val="204"/>
        <scheme val="minor"/>
      </rPr>
      <t xml:space="preserve">*2 Калачник Никита (100 360 787 28) -Москва - понижение в 1/2 финала (отклонение от выбранной линии, мешающее или создающее опасность для другого гонщика (вход в занятый коридор) ДК 10.008 п.5.1.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</si>
  <si>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ПОГОДНЫЕ УСЛОВИЯ</t>
  </si>
  <si>
    <t>Температура: +15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</si>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</sst>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6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4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0" fillId="0" borderId="5" xfId="1" applyNumberFormat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" fontId="10" fillId="0" borderId="5" xfId="1" applyNumberFormat="1" applyFont="1" applyBorder="1" applyAlignment="1">
      <alignment vertical="center"/>
    </xf>
    <xf numFmtId="14" fontId="10" fillId="0" borderId="0" xfId="1" applyNumberFormat="1" applyFont="1" applyBorder="1" applyAlignment="1">
      <alignment horizontal="right" vertical="center"/>
    </xf>
    <xf numFmtId="49" fontId="10" fillId="0" borderId="5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14" fontId="12" fillId="2" borderId="1" xfId="2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16" fillId="3" borderId="8" xfId="1" applyFont="1" applyFill="1" applyBorder="1" applyAlignment="1">
      <alignment horizontal="left" vertical="center" wrapText="1"/>
    </xf>
    <xf numFmtId="0" fontId="16" fillId="3" borderId="9" xfId="1" applyFont="1" applyFill="1" applyBorder="1" applyAlignment="1">
      <alignment horizontal="left" vertical="center" wrapText="1"/>
    </xf>
    <xf numFmtId="0" fontId="16" fillId="3" borderId="10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7" fillId="0" borderId="2" xfId="1" applyFont="1" applyBorder="1" applyAlignment="1">
      <alignment vertical="center"/>
    </xf>
    <xf numFmtId="0" fontId="17" fillId="0" borderId="11" xfId="1" applyFont="1" applyBorder="1" applyAlignment="1">
      <alignment horizontal="center" vertical="center"/>
    </xf>
    <xf numFmtId="49" fontId="17" fillId="0" borderId="11" xfId="1" applyNumberFormat="1" applyFont="1" applyBorder="1" applyAlignment="1">
      <alignment horizontal="center" vertical="center"/>
    </xf>
    <xf numFmtId="14" fontId="17" fillId="0" borderId="11" xfId="1" applyNumberFormat="1" applyFont="1" applyBorder="1" applyAlignment="1">
      <alignment horizontal="center" vertical="center"/>
    </xf>
    <xf numFmtId="49" fontId="17" fillId="0" borderId="11" xfId="1" applyNumberFormat="1" applyFont="1" applyBorder="1" applyAlignment="1">
      <alignment horizontal="left" vertical="center"/>
    </xf>
    <xf numFmtId="0" fontId="17" fillId="0" borderId="11" xfId="1" applyFont="1" applyBorder="1" applyAlignment="1">
      <alignment horizontal="right" vertical="center"/>
    </xf>
    <xf numFmtId="0" fontId="17" fillId="0" borderId="3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9" fontId="17" fillId="0" borderId="0" xfId="1" applyNumberFormat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5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21" fillId="2" borderId="8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vertical="center"/>
    </xf>
    <xf numFmtId="14" fontId="9" fillId="0" borderId="12" xfId="1" applyNumberFormat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495300</xdr:colOff>
      <xdr:row>6</xdr:row>
      <xdr:rowOff>95250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1590677" cy="1824719"/>
        </a:xfrm>
        <a:prstGeom prst="rect">
          <a:avLst/>
        </a:prstGeom>
      </xdr:spPr>
    </xdr:pic>
    <xdr:clientData/>
  </xdr:twoCellAnchor>
  <xdr:twoCellAnchor editAs="oneCell">
    <xdr:from>
      <xdr:col>2</xdr:col>
      <xdr:colOff>687328</xdr:colOff>
      <xdr:row>1</xdr:row>
      <xdr:rowOff>166204</xdr:rowOff>
    </xdr:from>
    <xdr:to>
      <xdr:col>3</xdr:col>
      <xdr:colOff>914400</xdr:colOff>
      <xdr:row>5</xdr:row>
      <xdr:rowOff>361950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1803" y="547204"/>
          <a:ext cx="2141597" cy="150067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</xdr:row>
      <xdr:rowOff>1748</xdr:rowOff>
    </xdr:from>
    <xdr:to>
      <xdr:col>22</xdr:col>
      <xdr:colOff>5153</xdr:colOff>
      <xdr:row>5</xdr:row>
      <xdr:rowOff>285750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6765251" y="7637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1219200</xdr:colOff>
      <xdr:row>52</xdr:row>
      <xdr:rowOff>152400</xdr:rowOff>
    </xdr:from>
    <xdr:to>
      <xdr:col>8</xdr:col>
      <xdr:colOff>962531</xdr:colOff>
      <xdr:row>53</xdr:row>
      <xdr:rowOff>304800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116425" y="19002375"/>
          <a:ext cx="1438781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52</xdr:row>
      <xdr:rowOff>228600</xdr:rowOff>
    </xdr:from>
    <xdr:to>
      <xdr:col>6</xdr:col>
      <xdr:colOff>1691754</xdr:colOff>
      <xdr:row>53</xdr:row>
      <xdr:rowOff>343713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06300" y="19078575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52</xdr:row>
      <xdr:rowOff>190500</xdr:rowOff>
    </xdr:from>
    <xdr:to>
      <xdr:col>23</xdr:col>
      <xdr:colOff>323195</xdr:colOff>
      <xdr:row>53</xdr:row>
      <xdr:rowOff>342900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079700" y="19040475"/>
          <a:ext cx="121854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1</xdr:row>
      <xdr:rowOff>114299</xdr:rowOff>
    </xdr:from>
    <xdr:to>
      <xdr:col>8</xdr:col>
      <xdr:colOff>2293710</xdr:colOff>
      <xdr:row>7</xdr:row>
      <xdr:rowOff>275435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030825" y="495299"/>
          <a:ext cx="1855560" cy="2228061"/>
        </a:xfrm>
        <a:prstGeom prst="rect">
          <a:avLst/>
        </a:prstGeom>
      </xdr:spPr>
    </xdr:pic>
    <xdr:clientData/>
  </xdr:twoCellAnchor>
  <xdr:twoCellAnchor editAs="oneCell">
    <xdr:from>
      <xdr:col>3</xdr:col>
      <xdr:colOff>2971800</xdr:colOff>
      <xdr:row>52</xdr:row>
      <xdr:rowOff>190500</xdr:rowOff>
    </xdr:from>
    <xdr:to>
      <xdr:col>3</xdr:col>
      <xdr:colOff>3813121</xdr:colOff>
      <xdr:row>53</xdr:row>
      <xdr:rowOff>438150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00800" y="19040475"/>
          <a:ext cx="841321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нка с выбыванием Жен  "/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/>
      <sheetData sheetId="3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0"/>
  <sheetViews>
    <sheetView tabSelected="1" view="pageBreakPreview" topLeftCell="A4" zoomScale="50" zoomScaleNormal="90" zoomScaleSheetLayoutView="50" workbookViewId="0">
      <selection activeCell="N21" sqref="N21"/>
    </sheetView>
  </sheetViews>
  <sheetFormatPr defaultColWidth="9.28515625" defaultRowHeight="12.75" x14ac:dyDescent="0.25"/>
  <cols>
    <col min="1" max="1" width="9" style="10" customWidth="1"/>
    <col min="2" max="2" width="13.7109375" style="37" customWidth="1"/>
    <col min="3" max="3" width="28.7109375" style="37" customWidth="1"/>
    <col min="4" max="4" width="76.140625" style="10" customWidth="1"/>
    <col min="5" max="5" width="30" style="38" customWidth="1"/>
    <col min="6" max="6" width="21.28515625" style="10" customWidth="1"/>
    <col min="7" max="7" width="59.5703125" style="10" customWidth="1"/>
    <col min="8" max="8" width="25.42578125" style="10" customWidth="1"/>
    <col min="9" max="9" width="40.71093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30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75" x14ac:dyDescent="0.2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25">
      <c r="A15" s="18" t="s">
        <v>15</v>
      </c>
      <c r="B15" s="18"/>
      <c r="C15" s="18"/>
      <c r="D15" s="18"/>
      <c r="E15" s="18"/>
      <c r="F15" s="18"/>
      <c r="G15" s="18"/>
      <c r="H15" s="19" t="s">
        <v>16</v>
      </c>
      <c r="I15" s="19"/>
    </row>
    <row r="16" spans="1:9" ht="15.75" x14ac:dyDescent="0.25">
      <c r="A16" s="20"/>
      <c r="B16" s="21"/>
      <c r="C16" s="21"/>
      <c r="D16" s="22"/>
      <c r="E16" s="23"/>
      <c r="F16" s="22"/>
      <c r="G16" s="24" t="s">
        <v>17</v>
      </c>
      <c r="H16" s="25" t="s">
        <v>18</v>
      </c>
      <c r="I16" s="26"/>
    </row>
    <row r="17" spans="1:9" ht="18.75" x14ac:dyDescent="0.25">
      <c r="A17" s="27" t="s">
        <v>19</v>
      </c>
      <c r="B17" s="12"/>
      <c r="C17" s="12"/>
      <c r="D17" s="11"/>
      <c r="E17" s="14"/>
      <c r="F17" s="11"/>
      <c r="G17" s="16" t="s">
        <v>20</v>
      </c>
      <c r="H17" s="28" t="s">
        <v>21</v>
      </c>
      <c r="I17" s="29" t="s">
        <v>22</v>
      </c>
    </row>
    <row r="18" spans="1:9" ht="18.75" x14ac:dyDescent="0.25">
      <c r="A18" s="27" t="s">
        <v>23</v>
      </c>
      <c r="B18" s="30"/>
      <c r="C18" s="30"/>
      <c r="D18" s="16"/>
      <c r="E18" s="31"/>
      <c r="F18" s="32"/>
      <c r="G18" s="16" t="s">
        <v>24</v>
      </c>
      <c r="H18" s="28" t="s">
        <v>25</v>
      </c>
      <c r="I18" s="33">
        <v>333</v>
      </c>
    </row>
    <row r="19" spans="1:9" ht="18.75" x14ac:dyDescent="0.25">
      <c r="A19" s="27" t="s">
        <v>26</v>
      </c>
      <c r="B19" s="12"/>
      <c r="C19" s="12"/>
      <c r="D19" s="16"/>
      <c r="E19" s="34"/>
      <c r="F19" s="11"/>
      <c r="G19" s="16" t="s">
        <v>27</v>
      </c>
      <c r="H19" s="28" t="s">
        <v>28</v>
      </c>
      <c r="I19" s="35"/>
    </row>
    <row r="20" spans="1:9" ht="6.75" customHeight="1" x14ac:dyDescent="0.25">
      <c r="A20" s="36"/>
      <c r="I20" s="39"/>
    </row>
    <row r="21" spans="1:9" ht="20.45" customHeight="1" x14ac:dyDescent="0.25">
      <c r="A21" s="19" t="s">
        <v>29</v>
      </c>
      <c r="B21" s="40" t="s">
        <v>30</v>
      </c>
      <c r="C21" s="40" t="s">
        <v>31</v>
      </c>
      <c r="D21" s="40" t="s">
        <v>32</v>
      </c>
      <c r="E21" s="41" t="s">
        <v>33</v>
      </c>
      <c r="F21" s="40" t="s">
        <v>34</v>
      </c>
      <c r="G21" s="40" t="s">
        <v>35</v>
      </c>
      <c r="H21" s="42" t="s">
        <v>36</v>
      </c>
      <c r="I21" s="42" t="s">
        <v>37</v>
      </c>
    </row>
    <row r="22" spans="1:9" ht="20.45" customHeight="1" x14ac:dyDescent="0.25">
      <c r="A22" s="19"/>
      <c r="B22" s="40"/>
      <c r="C22" s="40"/>
      <c r="D22" s="40"/>
      <c r="E22" s="41"/>
      <c r="F22" s="40"/>
      <c r="G22" s="40"/>
      <c r="H22" s="42"/>
      <c r="I22" s="42"/>
    </row>
    <row r="23" spans="1:9" s="49" customFormat="1" ht="35.1" customHeight="1" x14ac:dyDescent="0.25">
      <c r="A23" s="43">
        <v>1</v>
      </c>
      <c r="B23" s="44">
        <v>6</v>
      </c>
      <c r="C23" s="45" t="str">
        <f>VLOOKUP(B23,[1]Список!$A$1:$F$550,2,0)</f>
        <v>100 823 337 82</v>
      </c>
      <c r="D23" s="46" t="str">
        <f>VLOOKUP(B23,[1]Список!$A$1:$F$550,3,0)</f>
        <v xml:space="preserve">КИРИЛЬЦЕВ Никита/KIRILTSEV Nikita                                                                                   </v>
      </c>
      <c r="E23" s="47">
        <f>VLOOKUP(B23,[1]Список!$A$1:$F$550,4,0)</f>
        <v>38364</v>
      </c>
      <c r="F23" s="45" t="str">
        <f>VLOOKUP(B23,[1]Список!$A$1:$F$550,5,0)</f>
        <v>МСМК</v>
      </c>
      <c r="G23" s="45" t="str">
        <f>VLOOKUP(B23,[1]Список!$A$1:$F$550,6,0)</f>
        <v>MINSK CYCLING CLUB</v>
      </c>
      <c r="H23" s="43"/>
      <c r="I23" s="48"/>
    </row>
    <row r="24" spans="1:9" s="49" customFormat="1" ht="35.1" customHeight="1" x14ac:dyDescent="0.25">
      <c r="A24" s="43">
        <v>2</v>
      </c>
      <c r="B24" s="44">
        <v>1</v>
      </c>
      <c r="C24" s="45" t="str">
        <f>VLOOKUP(B24,[1]Список!$A$1:$F$550,2,0)</f>
        <v>100 349 561 54</v>
      </c>
      <c r="D24" s="46" t="str">
        <f>VLOOKUP(B24,[1]Список!$A$1:$F$550,3,0)</f>
        <v xml:space="preserve">БУРЛАКОВ Данила/BURLAKOV Danila </v>
      </c>
      <c r="E24" s="47">
        <f>VLOOKUP(B24,[1]Список!$A$1:$F$550,4,0)</f>
        <v>36828</v>
      </c>
      <c r="F24" s="45" t="str">
        <f>VLOOKUP(B24,[1]Список!$A$1:$F$550,5,0)</f>
        <v>МСМК</v>
      </c>
      <c r="G24" s="45" t="str">
        <f>VLOOKUP(B24,[1]Список!$A$1:$F$550,6,0)</f>
        <v>Москва</v>
      </c>
      <c r="H24" s="43"/>
      <c r="I24" s="48"/>
    </row>
    <row r="25" spans="1:9" s="49" customFormat="1" ht="35.1" customHeight="1" x14ac:dyDescent="0.25">
      <c r="A25" s="43">
        <v>3</v>
      </c>
      <c r="B25" s="44">
        <v>2</v>
      </c>
      <c r="C25" s="45" t="str">
        <f>VLOOKUP(B25,[1]Список!$A$1:$F$550,2,0)</f>
        <v>100 360 787 28</v>
      </c>
      <c r="D25" s="46" t="str">
        <f>VLOOKUP(B25,[1]Список!$A$1:$F$550,3,0)</f>
        <v xml:space="preserve">КАЛАЧНИК Никита/KALACHNIK Nikita </v>
      </c>
      <c r="E25" s="47">
        <f>VLOOKUP(B25,[1]Список!$A$1:$F$550,4,0)</f>
        <v>37795</v>
      </c>
      <c r="F25" s="45" t="str">
        <f>VLOOKUP(B25,[1]Список!$A$1:$F$550,5,0)</f>
        <v>МСМК</v>
      </c>
      <c r="G25" s="45" t="str">
        <f>VLOOKUP(B25,[1]Список!$A$1:$F$550,6,0)</f>
        <v>Москва</v>
      </c>
      <c r="H25" s="43"/>
      <c r="I25" s="48"/>
    </row>
    <row r="26" spans="1:9" s="49" customFormat="1" ht="35.1" customHeight="1" x14ac:dyDescent="0.25">
      <c r="A26" s="43">
        <v>4</v>
      </c>
      <c r="B26" s="44">
        <v>72</v>
      </c>
      <c r="C26" s="45" t="str">
        <f>VLOOKUP(B26,[1]Список!$A$1:$F$550,2,0)</f>
        <v>100 831 045 30</v>
      </c>
      <c r="D26" s="46" t="str">
        <f>VLOOKUP(B26,[1]Список!$A$1:$F$550,3,0)</f>
        <v>ГИРИЛОВИЧ Игорь/GIRILOVICH Igor</v>
      </c>
      <c r="E26" s="47">
        <f>VLOOKUP(B26,[1]Список!$A$1:$F$550,4,0)</f>
        <v>38427</v>
      </c>
      <c r="F26" s="45" t="str">
        <f>VLOOKUP(B26,[1]Список!$A$1:$F$550,5,0)</f>
        <v>МСМК</v>
      </c>
      <c r="G26" s="45" t="str">
        <f>VLOOKUP(B26,[1]Список!$A$1:$F$550,6,0)</f>
        <v>Тульская область</v>
      </c>
      <c r="H26" s="43"/>
      <c r="I26" s="48"/>
    </row>
    <row r="27" spans="1:9" s="49" customFormat="1" ht="35.1" customHeight="1" x14ac:dyDescent="0.25">
      <c r="A27" s="43">
        <v>5</v>
      </c>
      <c r="B27" s="44">
        <v>69</v>
      </c>
      <c r="C27" s="45" t="str">
        <f>VLOOKUP(B27,[1]Список!$A$1:$F$550,2,0)</f>
        <v>100 349 344 31</v>
      </c>
      <c r="D27" s="46" t="str">
        <f>VLOOKUP(B27,[1]Список!$A$1:$F$550,3,0)</f>
        <v>НАУМОВ Максим/NAUMOV Maxim</v>
      </c>
      <c r="E27" s="47">
        <f>VLOOKUP(B27,[1]Список!$A$1:$F$550,4,0)</f>
        <v>36630</v>
      </c>
      <c r="F27" s="45" t="str">
        <f>VLOOKUP(B27,[1]Список!$A$1:$F$550,5,0)</f>
        <v>МС</v>
      </c>
      <c r="G27" s="45" t="str">
        <f>VLOOKUP(B27,[1]Список!$A$1:$F$550,6,0)</f>
        <v>Тульская область</v>
      </c>
      <c r="H27" s="43"/>
      <c r="I27" s="48"/>
    </row>
    <row r="28" spans="1:9" s="49" customFormat="1" ht="35.1" customHeight="1" x14ac:dyDescent="0.25">
      <c r="A28" s="43">
        <v>6</v>
      </c>
      <c r="B28" s="44">
        <v>5</v>
      </c>
      <c r="C28" s="45" t="str">
        <f>VLOOKUP(B28,[1]Список!$A$1:$F$550,2,0)</f>
        <v>100 769 481 61</v>
      </c>
      <c r="D28" s="46" t="str">
        <f>VLOOKUP(B28,[1]Список!$A$1:$F$550,3,0)</f>
        <v xml:space="preserve">ЯВЕНКОВ Александр/YAVENKOV Aleksandr </v>
      </c>
      <c r="E28" s="47">
        <f>VLOOKUP(B28,[1]Список!$A$1:$F$550,4,0)</f>
        <v>38092</v>
      </c>
      <c r="F28" s="45" t="str">
        <f>VLOOKUP(B28,[1]Список!$A$1:$F$550,5,0)</f>
        <v>МС</v>
      </c>
      <c r="G28" s="45" t="str">
        <f>VLOOKUP(B28,[1]Список!$A$1:$F$550,6,0)</f>
        <v>Москва</v>
      </c>
      <c r="H28" s="43"/>
      <c r="I28" s="48"/>
    </row>
    <row r="29" spans="1:9" s="49" customFormat="1" ht="35.1" customHeight="1" x14ac:dyDescent="0.25">
      <c r="A29" s="43">
        <v>7</v>
      </c>
      <c r="B29" s="44">
        <v>66</v>
      </c>
      <c r="C29" s="45" t="str">
        <f>VLOOKUP(B29,[1]Список!$A$1:$F$550,2,0)</f>
        <v>100 152 669 72</v>
      </c>
      <c r="D29" s="46" t="str">
        <f>VLOOKUP(B29,[1]Список!$A$1:$F$550,3,0)</f>
        <v>НЕСТЕРОВ Дмитрий/NESTEROV Dmitry</v>
      </c>
      <c r="E29" s="47">
        <f>VLOOKUP(B29,[1]Список!$A$1:$F$550,4,0)</f>
        <v>36202</v>
      </c>
      <c r="F29" s="45" t="str">
        <f>VLOOKUP(B29,[1]Список!$A$1:$F$550,5,0)</f>
        <v>МСМК</v>
      </c>
      <c r="G29" s="45" t="str">
        <f>VLOOKUP(B29,[1]Список!$A$1:$F$550,6,0)</f>
        <v>Тульская область</v>
      </c>
      <c r="H29" s="43"/>
      <c r="I29" s="48"/>
    </row>
    <row r="30" spans="1:9" s="49" customFormat="1" ht="35.1" customHeight="1" x14ac:dyDescent="0.25">
      <c r="A30" s="43">
        <v>8</v>
      </c>
      <c r="B30" s="44">
        <v>35</v>
      </c>
      <c r="C30" s="45" t="str">
        <f>VLOOKUP(B30,[1]Список!$A$1:$F$550,2,0)</f>
        <v>101 035 777 92</v>
      </c>
      <c r="D30" s="46" t="str">
        <f>VLOOKUP(B30,[1]Список!$A$1:$F$550,3,0)</f>
        <v xml:space="preserve">АЛЕКСЕЕВ Лаврентий/ALEKSEEV LAVRENTII </v>
      </c>
      <c r="E30" s="47">
        <f>VLOOKUP(B30,[1]Список!$A$1:$F$550,4,0)</f>
        <v>37602</v>
      </c>
      <c r="F30" s="45" t="str">
        <f>VLOOKUP(B30,[1]Список!$A$1:$F$550,5,0)</f>
        <v>МСМК</v>
      </c>
      <c r="G30" s="45" t="str">
        <f>VLOOKUP(B30,[1]Список!$A$1:$F$550,6,0)</f>
        <v>Санкт-Петербург</v>
      </c>
      <c r="H30" s="43"/>
      <c r="I30" s="48"/>
    </row>
    <row r="31" spans="1:9" s="49" customFormat="1" ht="35.1" customHeight="1" x14ac:dyDescent="0.25">
      <c r="A31" s="43">
        <v>9</v>
      </c>
      <c r="B31" s="44">
        <v>75</v>
      </c>
      <c r="C31" s="45" t="str">
        <f>VLOOKUP(B31,[1]Список!$A$1:$F$550,2,0)</f>
        <v>100 949 323 71</v>
      </c>
      <c r="D31" s="46" t="str">
        <f>VLOOKUP(B31,[1]Список!$A$1:$F$550,3,0)</f>
        <v>БЫКОВСКИЙ Никита/BIKOVSKIY Nikita</v>
      </c>
      <c r="E31" s="47">
        <f>VLOOKUP(B31,[1]Список!$A$1:$F$550,4,0)</f>
        <v>38917</v>
      </c>
      <c r="F31" s="45" t="str">
        <f>VLOOKUP(B31,[1]Список!$A$1:$F$550,5,0)</f>
        <v>МС</v>
      </c>
      <c r="G31" s="45" t="str">
        <f>VLOOKUP(B31,[1]Список!$A$1:$F$550,6,0)</f>
        <v>Тульская область</v>
      </c>
      <c r="H31" s="43"/>
      <c r="I31" s="48"/>
    </row>
    <row r="32" spans="1:9" s="49" customFormat="1" ht="35.1" customHeight="1" x14ac:dyDescent="0.25">
      <c r="A32" s="43">
        <v>10</v>
      </c>
      <c r="B32" s="44">
        <v>70</v>
      </c>
      <c r="C32" s="45" t="str">
        <f>VLOOKUP(B32,[1]Список!$A$1:$F$550,2,0)</f>
        <v>100 824 111 80</v>
      </c>
      <c r="D32" s="46" t="str">
        <f>VLOOKUP(B32,[1]Список!$A$1:$F$550,3,0)</f>
        <v>МЕДЕНЕЦ Богдан/MEDENETS Bogdan</v>
      </c>
      <c r="E32" s="47">
        <f>VLOOKUP(B32,[1]Список!$A$1:$F$550,4,0)</f>
        <v>38034</v>
      </c>
      <c r="F32" s="45" t="str">
        <f>VLOOKUP(B32,[1]Список!$A$1:$F$550,5,0)</f>
        <v>МС</v>
      </c>
      <c r="G32" s="45" t="str">
        <f>VLOOKUP(B32,[1]Список!$A$1:$F$550,6,0)</f>
        <v>Тульская область</v>
      </c>
      <c r="H32" s="43"/>
      <c r="I32" s="48"/>
    </row>
    <row r="33" spans="1:9" s="49" customFormat="1" ht="35.1" customHeight="1" x14ac:dyDescent="0.25">
      <c r="A33" s="43">
        <v>11</v>
      </c>
      <c r="B33" s="44">
        <v>13</v>
      </c>
      <c r="C33" s="45" t="str">
        <f>VLOOKUP(B33,[1]Список!$A$1:$F$550,2,0)</f>
        <v>101 303 353 45</v>
      </c>
      <c r="D33" s="46" t="str">
        <f>VLOOKUP(B33,[1]Список!$A$1:$F$550,3,0)</f>
        <v>МЕРЕМЕРЕНКО Дмитрий /MEREMERENKO Dmitrii</v>
      </c>
      <c r="E33" s="47">
        <f>VLOOKUP(B33,[1]Список!$A$1:$F$550,4,0)</f>
        <v>38821</v>
      </c>
      <c r="F33" s="45" t="str">
        <f>VLOOKUP(B33,[1]Список!$A$1:$F$550,5,0)</f>
        <v>КМС</v>
      </c>
      <c r="G33" s="45" t="str">
        <f>VLOOKUP(B33,[1]Список!$A$1:$F$550,6,0)</f>
        <v>Москва</v>
      </c>
      <c r="H33" s="43"/>
      <c r="I33" s="48"/>
    </row>
    <row r="34" spans="1:9" s="49" customFormat="1" ht="35.1" customHeight="1" x14ac:dyDescent="0.25">
      <c r="A34" s="43">
        <v>12</v>
      </c>
      <c r="B34" s="44">
        <v>12</v>
      </c>
      <c r="C34" s="45" t="str">
        <f>VLOOKUP(B34,[1]Список!$A$1:$F$550,2,0)</f>
        <v>100 921 793 83</v>
      </c>
      <c r="D34" s="46" t="str">
        <f>VLOOKUP(B34,[1]Список!$A$1:$F$550,3,0)</f>
        <v>АМЕЛИН Даниил /AMELIN Daniil</v>
      </c>
      <c r="E34" s="47">
        <f>VLOOKUP(B34,[1]Список!$A$1:$F$550,4,0)</f>
        <v>38819</v>
      </c>
      <c r="F34" s="45" t="str">
        <f>VLOOKUP(B34,[1]Список!$A$1:$F$550,5,0)</f>
        <v>МС</v>
      </c>
      <c r="G34" s="45" t="str">
        <f>VLOOKUP(B34,[1]Список!$A$1:$F$550,6,0)</f>
        <v>Москва</v>
      </c>
      <c r="H34" s="43"/>
      <c r="I34" s="48"/>
    </row>
    <row r="35" spans="1:9" s="49" customFormat="1" ht="35.1" customHeight="1" x14ac:dyDescent="0.25">
      <c r="A35" s="43">
        <v>13</v>
      </c>
      <c r="B35" s="44">
        <v>63</v>
      </c>
      <c r="C35" s="45" t="str">
        <f>VLOOKUP(B35,[1]Список!$A$1:$F$550,2,0)</f>
        <v>100 077 721 08</v>
      </c>
      <c r="D35" s="46" t="str">
        <f>VLOOKUP(B35,[1]Список!$A$1:$F$550,3,0)</f>
        <v>ДУБЧЕНКО Александр/DUBCHENKO Aleksandr</v>
      </c>
      <c r="E35" s="47">
        <f>VLOOKUP(B35,[1]Список!$A$1:$F$550,4,0)</f>
        <v>34749</v>
      </c>
      <c r="F35" s="45" t="str">
        <f>VLOOKUP(B35,[1]Список!$A$1:$F$550,5,0)</f>
        <v>МСМК</v>
      </c>
      <c r="G35" s="45" t="str">
        <f>VLOOKUP(B35,[1]Список!$A$1:$F$550,6,0)</f>
        <v>Тульская область</v>
      </c>
      <c r="H35" s="43"/>
      <c r="I35" s="48"/>
    </row>
    <row r="36" spans="1:9" s="49" customFormat="1" ht="35.1" customHeight="1" x14ac:dyDescent="0.25">
      <c r="A36" s="43">
        <v>14</v>
      </c>
      <c r="B36" s="44">
        <v>16</v>
      </c>
      <c r="C36" s="45" t="str">
        <f>VLOOKUP(B36,[1]Список!$A$1:$F$550,2,0)</f>
        <v>101 121 347 11</v>
      </c>
      <c r="D36" s="46" t="str">
        <f>VLOOKUP(B36,[1]Список!$A$1:$F$550,3,0)</f>
        <v xml:space="preserve">САМУСЕВ Иван/SAMUSEV Ivan </v>
      </c>
      <c r="E36" s="47">
        <f>VLOOKUP(B36,[1]Список!$A$1:$F$550,4,0)</f>
        <v>38958</v>
      </c>
      <c r="F36" s="45" t="str">
        <f>VLOOKUP(B36,[1]Список!$A$1:$F$550,5,0)</f>
        <v>МС</v>
      </c>
      <c r="G36" s="45" t="str">
        <f>VLOOKUP(B36,[1]Список!$A$1:$F$550,6,0)</f>
        <v>Москва</v>
      </c>
      <c r="H36" s="43"/>
      <c r="I36" s="48"/>
    </row>
    <row r="37" spans="1:9" s="49" customFormat="1" ht="35.1" customHeight="1" x14ac:dyDescent="0.25">
      <c r="A37" s="43">
        <v>15</v>
      </c>
      <c r="B37" s="44">
        <v>36</v>
      </c>
      <c r="C37" s="45" t="str">
        <f>VLOOKUP(B37,[1]Список!$A$1:$F$550,2,0)</f>
        <v>100 637 813 22</v>
      </c>
      <c r="D37" s="46" t="str">
        <f>VLOOKUP(B37,[1]Список!$A$1:$F$550,3,0)</f>
        <v>ШЕКЕЛАШВИЛИ Давид /SHEKELASHVILI DAVID</v>
      </c>
      <c r="E37" s="47">
        <f>VLOOKUP(B37,[1]Список!$A$1:$F$550,4,0)</f>
        <v>37834</v>
      </c>
      <c r="F37" s="45" t="str">
        <f>VLOOKUP(B37,[1]Список!$A$1:$F$550,5,0)</f>
        <v>МС</v>
      </c>
      <c r="G37" s="45" t="str">
        <f>VLOOKUP(B37,[1]Список!$A$1:$F$550,6,0)</f>
        <v>Санкт-Петербург</v>
      </c>
      <c r="H37" s="43"/>
      <c r="I37" s="48"/>
    </row>
    <row r="38" spans="1:9" s="49" customFormat="1" ht="35.1" customHeight="1" x14ac:dyDescent="0.25">
      <c r="A38" s="43">
        <v>16</v>
      </c>
      <c r="B38" s="44">
        <v>44</v>
      </c>
      <c r="C38" s="45" t="str">
        <f>VLOOKUP(B38,[1]Список!$A$1:$F$550,2,0)</f>
        <v>100 779 524 16</v>
      </c>
      <c r="D38" s="46" t="str">
        <f>VLOOKUP(B38,[1]Список!$A$1:$F$550,3,0)</f>
        <v>ЗАЛИПЯТСКИЙ Иван/ ZALIPYATSKIY IVAN</v>
      </c>
      <c r="E38" s="47">
        <f>VLOOKUP(B38,[1]Список!$A$1:$F$550,4,0)</f>
        <v>37631</v>
      </c>
      <c r="F38" s="45" t="str">
        <f>VLOOKUP(B38,[1]Список!$A$1:$F$550,5,0)</f>
        <v>МС</v>
      </c>
      <c r="G38" s="45" t="str">
        <f>VLOOKUP(B38,[1]Список!$A$1:$F$550,6,0)</f>
        <v>Омская область</v>
      </c>
      <c r="H38" s="43"/>
      <c r="I38" s="48"/>
    </row>
    <row r="39" spans="1:9" s="49" customFormat="1" ht="35.1" customHeight="1" x14ac:dyDescent="0.25">
      <c r="A39" s="43">
        <v>17</v>
      </c>
      <c r="B39" s="44">
        <v>8</v>
      </c>
      <c r="C39" s="45" t="str">
        <f>VLOOKUP(B39,[1]Список!$A$1:$F$550,2,0)</f>
        <v>100 821 469 57</v>
      </c>
      <c r="D39" s="46" t="str">
        <f>VLOOKUP(B39,[1]Список!$A$1:$F$550,3,0)</f>
        <v xml:space="preserve">ЧЕРНЯВСКИЙ Игорь/CHERNYAVSKII Igor                 </v>
      </c>
      <c r="E39" s="47">
        <f>VLOOKUP(B39,[1]Список!$A$1:$F$550,4,0)</f>
        <v>38445</v>
      </c>
      <c r="F39" s="45" t="str">
        <f>VLOOKUP(B39,[1]Список!$A$1:$F$550,5,0)</f>
        <v>МС</v>
      </c>
      <c r="G39" s="45" t="str">
        <f>VLOOKUP(B39,[1]Список!$A$1:$F$550,6,0)</f>
        <v>Москва</v>
      </c>
      <c r="H39" s="43"/>
      <c r="I39" s="48"/>
    </row>
    <row r="40" spans="1:9" s="49" customFormat="1" ht="35.1" customHeight="1" x14ac:dyDescent="0.25">
      <c r="A40" s="43">
        <v>18</v>
      </c>
      <c r="B40" s="44">
        <v>39</v>
      </c>
      <c r="C40" s="45" t="str">
        <f>VLOOKUP(B40,[1]Список!$A$1:$F$550,2,0)</f>
        <v>100 904 201 48</v>
      </c>
      <c r="D40" s="46" t="str">
        <f>VLOOKUP(B40,[1]Список!$A$1:$F$550,3,0)</f>
        <v xml:space="preserve">ГАЛИХАНОВ Денис/GALIKHANOV DENIS </v>
      </c>
      <c r="E40" s="47">
        <f>VLOOKUP(B40,[1]Список!$A$1:$F$550,4,0)</f>
        <v>38909</v>
      </c>
      <c r="F40" s="45" t="str">
        <f>VLOOKUP(B40,[1]Список!$A$1:$F$550,5,0)</f>
        <v>МС</v>
      </c>
      <c r="G40" s="45" t="str">
        <f>VLOOKUP(B40,[1]Список!$A$1:$F$550,6,0)</f>
        <v>Санкт-Петербург</v>
      </c>
      <c r="H40" s="43"/>
      <c r="I40" s="48"/>
    </row>
    <row r="41" spans="1:9" s="49" customFormat="1" ht="35.1" customHeight="1" x14ac:dyDescent="0.25">
      <c r="A41" s="43">
        <v>19</v>
      </c>
      <c r="B41" s="44">
        <v>4</v>
      </c>
      <c r="C41" s="45" t="str">
        <f>VLOOKUP(B41,[1]Список!$A$1:$F$550,2,0)</f>
        <v>100 538 699 42</v>
      </c>
      <c r="D41" s="46" t="str">
        <f>VLOOKUP(B41,[1]Список!$A$1:$F$550,3,0)</f>
        <v>БИРЮКОВ Никита /BIRIUKOV Nikita</v>
      </c>
      <c r="E41" s="47">
        <f>VLOOKUP(B41,[1]Список!$A$1:$F$550,4,0)</f>
        <v>37988</v>
      </c>
      <c r="F41" s="45" t="str">
        <f>VLOOKUP(B41,[1]Список!$A$1:$F$550,5,0)</f>
        <v>МСМК</v>
      </c>
      <c r="G41" s="45" t="str">
        <f>VLOOKUP(B41,[1]Список!$A$1:$F$550,6,0)</f>
        <v>Москва</v>
      </c>
      <c r="H41" s="43"/>
      <c r="I41" s="48"/>
    </row>
    <row r="42" spans="1:9" s="49" customFormat="1" ht="35.1" customHeight="1" x14ac:dyDescent="0.25">
      <c r="A42" s="43">
        <v>20</v>
      </c>
      <c r="B42" s="44">
        <v>3</v>
      </c>
      <c r="C42" s="45" t="str">
        <f>VLOOKUP(B42,[1]Список!$A$1:$F$550,2,0)</f>
        <v>100 767 761 87</v>
      </c>
      <c r="D42" s="46" t="str">
        <f>VLOOKUP(B42,[1]Список!$A$1:$F$550,3,0)</f>
        <v>ПОПОВ Александр/ POPOV Alexandr</v>
      </c>
      <c r="E42" s="47">
        <f>VLOOKUP(B42,[1]Список!$A$1:$F$550,4,0)</f>
        <v>37974</v>
      </c>
      <c r="F42" s="45" t="str">
        <f>VLOOKUP(B42,[1]Список!$A$1:$F$550,5,0)</f>
        <v>МС</v>
      </c>
      <c r="G42" s="45" t="str">
        <f>VLOOKUP(B42,[1]Список!$A$1:$F$550,6,0)</f>
        <v>Москва</v>
      </c>
      <c r="H42" s="43"/>
      <c r="I42" s="48"/>
    </row>
    <row r="43" spans="1:9" s="49" customFormat="1" ht="35.1" customHeight="1" x14ac:dyDescent="0.25">
      <c r="A43" s="43">
        <v>21</v>
      </c>
      <c r="B43" s="44">
        <v>71</v>
      </c>
      <c r="C43" s="45" t="str">
        <f>VLOOKUP(B43,[1]Список!$A$1:$F$550,2,0)</f>
        <v>101 423 984 08</v>
      </c>
      <c r="D43" s="46" t="str">
        <f>VLOOKUP(B43,[1]Список!$A$1:$F$550,3,0)</f>
        <v>АНДРЕЕВ Платон/ANDREEV Platon</v>
      </c>
      <c r="E43" s="47">
        <f>VLOOKUP(B43,[1]Список!$A$1:$F$550,4,0)</f>
        <v>38177</v>
      </c>
      <c r="F43" s="45" t="str">
        <f>VLOOKUP(B43,[1]Список!$A$1:$F$550,5,0)</f>
        <v>МС</v>
      </c>
      <c r="G43" s="45" t="str">
        <f>VLOOKUP(B43,[1]Список!$A$1:$F$550,6,0)</f>
        <v>Тульская область</v>
      </c>
      <c r="H43" s="43"/>
      <c r="I43" s="48"/>
    </row>
    <row r="44" spans="1:9" s="49" customFormat="1" ht="35.1" customHeight="1" x14ac:dyDescent="0.25">
      <c r="A44" s="43">
        <v>22</v>
      </c>
      <c r="B44" s="44">
        <v>11</v>
      </c>
      <c r="C44" s="45" t="str">
        <f>VLOOKUP(B44,[1]Список!$A$1:$F$550,2,0)</f>
        <v>101 423 985 09</v>
      </c>
      <c r="D44" s="46" t="str">
        <f>VLOOKUP(B44,[1]Список!$A$1:$F$550,3,0)</f>
        <v xml:space="preserve">ЕВСИН Денис /EVSIN Denis                              </v>
      </c>
      <c r="E44" s="47">
        <f>VLOOKUP(B44,[1]Список!$A$1:$F$550,4,0)</f>
        <v>38798</v>
      </c>
      <c r="F44" s="45" t="str">
        <f>VLOOKUP(B44,[1]Список!$A$1:$F$550,5,0)</f>
        <v>КМС</v>
      </c>
      <c r="G44" s="45" t="str">
        <f>VLOOKUP(B44,[1]Список!$A$1:$F$550,6,0)</f>
        <v>Москва</v>
      </c>
      <c r="H44" s="43"/>
      <c r="I44" s="48"/>
    </row>
    <row r="45" spans="1:9" s="49" customFormat="1" ht="35.1" customHeight="1" x14ac:dyDescent="0.25">
      <c r="A45" s="43">
        <v>23</v>
      </c>
      <c r="B45" s="44">
        <v>47</v>
      </c>
      <c r="C45" s="45" t="str">
        <f>VLOOKUP(B45,[1]Список!$A$1:$F$550,2,0)</f>
        <v>100 625269 88</v>
      </c>
      <c r="D45" s="46" t="str">
        <f>VLOOKUP(B45,[1]Список!$A$1:$F$550,3,0)</f>
        <v>ШЕСТАКОВ Артем/SHESTAKOV Artem</v>
      </c>
      <c r="E45" s="47">
        <f>VLOOKUP(B45,[1]Список!$A$1:$F$550,4,0)</f>
        <v>37882</v>
      </c>
      <c r="F45" s="45" t="str">
        <f>VLOOKUP(B45,[1]Список!$A$1:$F$550,5,0)</f>
        <v>МС</v>
      </c>
      <c r="G45" s="45" t="str">
        <f>VLOOKUP(B45,[1]Список!$A$1:$F$550,6,0)</f>
        <v>Омская область</v>
      </c>
      <c r="H45" s="43"/>
      <c r="I45" s="48"/>
    </row>
    <row r="46" spans="1:9" s="49" customFormat="1" ht="35.1" customHeight="1" x14ac:dyDescent="0.25">
      <c r="A46" s="43">
        <v>24</v>
      </c>
      <c r="B46" s="44">
        <v>10</v>
      </c>
      <c r="C46" s="45" t="str">
        <f>VLOOKUP(B46,[1]Список!$A$1:$F$550,2,0)</f>
        <v>101 005 119 86</v>
      </c>
      <c r="D46" s="46" t="str">
        <f>VLOOKUP(B46,[1]Список!$A$1:$F$550,3,0)</f>
        <v>АФАНАСЬЕВ Никита /AFANASEV Nikita</v>
      </c>
      <c r="E46" s="47">
        <f>VLOOKUP(B46,[1]Список!$A$1:$F$550,4,0)</f>
        <v>38756</v>
      </c>
      <c r="F46" s="45" t="str">
        <f>VLOOKUP(B46,[1]Список!$A$1:$F$550,5,0)</f>
        <v>КМС</v>
      </c>
      <c r="G46" s="45" t="str">
        <f>VLOOKUP(B46,[1]Список!$A$1:$F$550,6,0)</f>
        <v>Москва</v>
      </c>
      <c r="H46" s="43"/>
      <c r="I46" s="48"/>
    </row>
    <row r="47" spans="1:9" s="49" customFormat="1" ht="63" customHeight="1" x14ac:dyDescent="0.25">
      <c r="A47" s="50" t="s">
        <v>38</v>
      </c>
      <c r="B47" s="51"/>
      <c r="C47" s="51"/>
      <c r="D47" s="51"/>
      <c r="E47" s="51"/>
      <c r="F47" s="51"/>
      <c r="G47" s="51"/>
      <c r="H47" s="51"/>
      <c r="I47" s="52"/>
    </row>
    <row r="48" spans="1:9" ht="18.75" x14ac:dyDescent="0.25">
      <c r="A48" s="53" t="s">
        <v>39</v>
      </c>
      <c r="B48" s="54"/>
      <c r="C48" s="54"/>
      <c r="D48" s="54"/>
      <c r="E48" s="55"/>
      <c r="F48" s="55"/>
      <c r="G48" s="56"/>
      <c r="H48" s="56"/>
      <c r="I48" s="57"/>
    </row>
    <row r="49" spans="1:9" ht="23.25" x14ac:dyDescent="0.25">
      <c r="A49" s="58" t="s">
        <v>40</v>
      </c>
      <c r="B49" s="59"/>
      <c r="C49" s="60"/>
      <c r="D49" s="59"/>
      <c r="E49" s="61"/>
      <c r="F49" s="59"/>
      <c r="G49" s="62"/>
      <c r="H49" s="63"/>
      <c r="I49" s="64"/>
    </row>
    <row r="50" spans="1:9" ht="23.25" x14ac:dyDescent="0.25">
      <c r="A50" s="65" t="s">
        <v>41</v>
      </c>
      <c r="B50" s="66"/>
      <c r="C50" s="67"/>
      <c r="D50" s="66"/>
      <c r="E50" s="68"/>
      <c r="F50" s="66"/>
      <c r="G50" s="69"/>
      <c r="H50" s="70"/>
      <c r="I50" s="71"/>
    </row>
    <row r="51" spans="1:9" ht="4.5" customHeight="1" x14ac:dyDescent="0.25">
      <c r="A51" s="72"/>
      <c r="B51" s="66"/>
      <c r="C51" s="66"/>
      <c r="D51" s="72"/>
      <c r="E51" s="73"/>
      <c r="F51" s="72"/>
      <c r="G51" s="72"/>
      <c r="H51" s="72"/>
      <c r="I51" s="72"/>
    </row>
    <row r="52" spans="1:9" ht="23.25" x14ac:dyDescent="0.25">
      <c r="A52" s="74"/>
      <c r="B52" s="75"/>
      <c r="C52" s="75"/>
      <c r="D52" s="75" t="str">
        <f>A17</f>
        <v>ГЛАВНЫЙ СУДЬЯ:</v>
      </c>
      <c r="E52" s="75"/>
      <c r="F52" s="75" t="str">
        <f>A18</f>
        <v>ГЛАВНЫЙ СЕКРЕТАРЬ:</v>
      </c>
      <c r="G52" s="75"/>
      <c r="H52" s="75" t="str">
        <f>A19</f>
        <v>СУДЬЯ НА ФИНИШЕ:</v>
      </c>
      <c r="I52" s="76"/>
    </row>
    <row r="53" spans="1:9" s="22" customFormat="1" ht="36.75" customHeight="1" x14ac:dyDescent="0.25">
      <c r="A53" s="77"/>
      <c r="B53" s="78"/>
      <c r="C53" s="78"/>
      <c r="D53" s="78"/>
      <c r="E53" s="78"/>
      <c r="F53" s="78"/>
      <c r="G53" s="78"/>
      <c r="H53" s="78"/>
      <c r="I53" s="79"/>
    </row>
    <row r="54" spans="1:9" s="22" customFormat="1" ht="44.25" customHeight="1" x14ac:dyDescent="0.25">
      <c r="A54" s="80"/>
      <c r="B54" s="81"/>
      <c r="C54" s="81"/>
      <c r="D54" s="81"/>
      <c r="E54" s="81"/>
      <c r="F54" s="81"/>
      <c r="G54" s="81"/>
      <c r="H54" s="81"/>
      <c r="I54" s="82"/>
    </row>
    <row r="55" spans="1:9" ht="3.75" customHeight="1" x14ac:dyDescent="0.25">
      <c r="A55" s="83"/>
      <c r="B55" s="84"/>
      <c r="C55" s="84"/>
      <c r="D55" s="84"/>
      <c r="E55" s="84"/>
      <c r="F55" s="84"/>
      <c r="G55" s="84"/>
      <c r="H55" s="84"/>
      <c r="I55" s="85"/>
    </row>
    <row r="56" spans="1:9" ht="23.25" hidden="1" x14ac:dyDescent="0.25">
      <c r="A56" s="86"/>
      <c r="B56" s="87"/>
      <c r="C56" s="87"/>
      <c r="D56" s="87"/>
      <c r="E56" s="88"/>
      <c r="F56" s="87"/>
      <c r="G56" s="87"/>
      <c r="H56" s="87"/>
      <c r="I56" s="89"/>
    </row>
    <row r="57" spans="1:9" ht="23.25" hidden="1" x14ac:dyDescent="0.25">
      <c r="A57" s="86"/>
      <c r="B57" s="87"/>
      <c r="C57" s="87"/>
      <c r="D57" s="87"/>
      <c r="E57" s="88"/>
      <c r="F57" s="87"/>
      <c r="G57" s="87"/>
      <c r="H57" s="87"/>
      <c r="I57" s="89"/>
    </row>
    <row r="58" spans="1:9" ht="23.25" x14ac:dyDescent="0.25">
      <c r="A58" s="65"/>
      <c r="B58" s="90"/>
      <c r="C58" s="90"/>
      <c r="D58" s="84" t="str">
        <f>G17</f>
        <v>Е.А.АФАНАСЬЕВА (ВК, Свердловская область)</v>
      </c>
      <c r="E58" s="84"/>
      <c r="F58" s="84" t="str">
        <f>G18</f>
        <v>О.В.БЕЛОБОРОДОВА (ВК, г.Москва)</v>
      </c>
      <c r="G58" s="84"/>
      <c r="H58" s="84" t="str">
        <f>G19</f>
        <v>В.Н.ГНИДЕНКО (ВК, г.Тула)</v>
      </c>
      <c r="I58" s="85"/>
    </row>
    <row r="59" spans="1:9" x14ac:dyDescent="0.25">
      <c r="A59" s="91"/>
      <c r="I59" s="92"/>
    </row>
    <row r="60" spans="1:9" x14ac:dyDescent="0.25">
      <c r="A60" s="36"/>
      <c r="B60" s="93"/>
      <c r="C60" s="93"/>
      <c r="D60" s="94"/>
      <c r="E60" s="95"/>
      <c r="F60" s="94"/>
      <c r="G60" s="94"/>
      <c r="H60" s="94"/>
      <c r="I60" s="39"/>
    </row>
  </sheetData>
  <mergeCells count="34">
    <mergeCell ref="D58:E58"/>
    <mergeCell ref="F58:G58"/>
    <mergeCell ref="H58:I58"/>
    <mergeCell ref="A52:C52"/>
    <mergeCell ref="D52:E52"/>
    <mergeCell ref="F52:G52"/>
    <mergeCell ref="H52:I52"/>
    <mergeCell ref="A55:E55"/>
    <mergeCell ref="F55:I55"/>
    <mergeCell ref="G21:G22"/>
    <mergeCell ref="H21:H22"/>
    <mergeCell ref="I21:I22"/>
    <mergeCell ref="A47:I47"/>
    <mergeCell ref="A48:D48"/>
    <mergeCell ref="G48:I48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49:G50">
    <cfRule type="duplicateValues" dxfId="1" priority="1"/>
  </conditionalFormatting>
  <conditionalFormatting sqref="D23:D46">
    <cfRule type="duplicateValues" dxfId="0" priority="2"/>
  </conditionalFormatting>
  <printOptions horizontalCentered="1"/>
  <pageMargins left="0.19685039370078741" right="0.19685039370078741" top="0.35" bottom="0.28999999999999998" header="0.2" footer="0.2"/>
  <pageSetup paperSize="9" scale="32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МС муж Спринт Итог </vt:lpstr>
      <vt:lpstr>'МС муж Спринт Итог '!Заголовки_для_печати</vt:lpstr>
      <vt:lpstr>'МС муж Спринт Итог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2025-05-26T10:53:59Z</dcterms:created>
  <dcterms:modified xsi:type="dcterms:W3CDTF">2025-05-26T10:54:13Z</dcterms:modified>
</cp:coreProperties>
</file>