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26E5F0E0-77EC-40C8-B767-553AEA65C36F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ВС групповая гонка ю 17-18" sheetId="98" r:id="rId1"/>
  </sheets>
  <definedNames>
    <definedName name="_xlnm.Print_Titles" localSheetId="0">'ВС групповая гонка ю 17-18'!$21:$22</definedName>
    <definedName name="_xlnm.Print_Area" localSheetId="0">'ВС групповая гонка ю 17-18'!$A$1:$M$94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98" l="1"/>
  <c r="M82" i="98"/>
  <c r="M81" i="98"/>
  <c r="M80" i="98"/>
  <c r="M79" i="98"/>
  <c r="M78" i="98"/>
  <c r="M77" i="98"/>
  <c r="I84" i="98"/>
  <c r="I83" i="98"/>
  <c r="I82" i="98"/>
  <c r="I81" i="98"/>
  <c r="I80" i="98"/>
  <c r="I79" i="98" l="1"/>
  <c r="I78" i="98" s="1"/>
  <c r="J25" i="98"/>
  <c r="K25" i="98"/>
  <c r="J26" i="98"/>
  <c r="K26" i="98"/>
  <c r="J27" i="98"/>
  <c r="K27" i="98"/>
  <c r="J28" i="98"/>
  <c r="K28" i="98"/>
  <c r="J29" i="98"/>
  <c r="K29" i="98"/>
  <c r="J30" i="98"/>
  <c r="K30" i="98"/>
  <c r="J31" i="98"/>
  <c r="K31" i="98"/>
  <c r="J32" i="98"/>
  <c r="K32" i="98"/>
  <c r="J33" i="98"/>
  <c r="K33" i="98"/>
  <c r="J34" i="98"/>
  <c r="K34" i="98"/>
  <c r="J35" i="98"/>
  <c r="K35" i="98"/>
  <c r="J36" i="98"/>
  <c r="K36" i="98"/>
  <c r="J37" i="98"/>
  <c r="K37" i="98"/>
  <c r="J38" i="98"/>
  <c r="K38" i="98"/>
  <c r="J39" i="98"/>
  <c r="K39" i="98"/>
  <c r="J40" i="98"/>
  <c r="K40" i="98"/>
  <c r="J41" i="98"/>
  <c r="K41" i="98"/>
  <c r="J42" i="98"/>
  <c r="K42" i="98"/>
  <c r="J43" i="98"/>
  <c r="K43" i="98"/>
  <c r="J44" i="98"/>
  <c r="K44" i="98"/>
  <c r="J45" i="98"/>
  <c r="K45" i="98"/>
  <c r="J46" i="98"/>
  <c r="K46" i="98"/>
  <c r="J47" i="98"/>
  <c r="K47" i="98"/>
  <c r="J48" i="98"/>
  <c r="K48" i="98"/>
  <c r="J49" i="98"/>
  <c r="K49" i="98"/>
  <c r="J50" i="98"/>
  <c r="K50" i="98"/>
  <c r="J51" i="98"/>
  <c r="K51" i="98"/>
  <c r="J52" i="98"/>
  <c r="K52" i="98"/>
  <c r="K24" i="98"/>
  <c r="K23" i="98"/>
  <c r="J24" i="98"/>
</calcChain>
</file>

<file path=xl/sharedStrings.xml><?xml version="1.0" encoding="utf-8"?>
<sst xmlns="http://schemas.openxmlformats.org/spreadsheetml/2006/main" count="295" uniqueCount="135">
  <si>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</si>
  <si>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</si>
  <si>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</si>
  <si>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</si>
  <si>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</si>
  <si>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</si>
  <si>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</si>
  <si>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</si>
  <si>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</si>
  <si>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</si>
  <si>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</si>
  <si>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</si>
  <si>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</si>
  <si>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</si>
  <si>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</si>
  <si>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</si>
  <si>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</si>
  <si>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</si>
  <si>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</si>
  <si>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</si>
  <si>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</si>
  <si>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</si>
  <si>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</si>
  <si>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</si>
  <si>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</si>
  <si>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</si>
  <si>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</si>
  <si>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</si>
  <si>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</si>
  <si>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</si>
  <si>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</si>
  <si>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</si>
  <si>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</si>
  <si>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</si>
  <si>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</si>
  <si>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</si>
  <si>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</si>
  <si>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</si>
  <si>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</si>
  <si>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</si>
  <si>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</si>
  <si>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</si>
  <si>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</si>
  <si>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</si>
  <si>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</si>
  <si>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</si>
  <si>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ВСЕРОССИЙСКИЕ СОРЕВНОВАНИЯ</t>
  </si>
  <si>
    <t>Самарская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</si>
  <si>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</si>
  <si>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</si>
  <si>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</si>
  <si>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</si>
  <si>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 xml:space="preserve">Попова Е.В. (ВК, г. Воронеж) </t>
  </si>
  <si>
    <t>КРАПИВИНА Дарья</t>
  </si>
  <si>
    <t>ЛЕБЕДЕВА Дарья</t>
  </si>
  <si>
    <t>ЖЕЛОНКИНА Софья</t>
  </si>
  <si>
    <t>САГДИЕВА Асия</t>
  </si>
  <si>
    <t>БЕК Анастасия</t>
  </si>
  <si>
    <t>ГЛАДЧЕНКО Татьяна</t>
  </si>
  <si>
    <t>ЖУРАВЛЕВА Екатерина</t>
  </si>
  <si>
    <t>ДАВЫДОВСКАЯ Ольга</t>
  </si>
  <si>
    <t>ПАХОМОВА Анастасия</t>
  </si>
  <si>
    <t>БОР Елизавета</t>
  </si>
  <si>
    <t>БРЮХОВА Мария</t>
  </si>
  <si>
    <t>МУЧКАЕВА Людмила</t>
  </si>
  <si>
    <t>БОГДАНОВА Алена</t>
  </si>
  <si>
    <t>Свердловская область</t>
  </si>
  <si>
    <t>СЫЧЕВА Марина</t>
  </si>
  <si>
    <t>Хабаровский край</t>
  </si>
  <si>
    <t>ЛОЦМАНОВА Сабина</t>
  </si>
  <si>
    <t>Краснодарский край</t>
  </si>
  <si>
    <t>БАЛУХИНА Ариадна</t>
  </si>
  <si>
    <t>БУЛЫГИНА Мария</t>
  </si>
  <si>
    <t>СМИРНОВА Диана</t>
  </si>
  <si>
    <t>РУЖНИКОВА Анастасия</t>
  </si>
  <si>
    <t>КОВЯЗИНА Валерия</t>
  </si>
  <si>
    <t>Москва</t>
  </si>
  <si>
    <t>РЫБИНА Светлана</t>
  </si>
  <si>
    <t>ВИННИК Ангелина</t>
  </si>
  <si>
    <t>ВЫВОЛОКИНА Анастасия</t>
  </si>
  <si>
    <t>КИСИЕВА Арина</t>
  </si>
  <si>
    <t>КОРОТКАЯ Анастасия</t>
  </si>
  <si>
    <t>МАЛЬКОВА Татьяна</t>
  </si>
  <si>
    <t>Воронов А.М. (1СК, г. Майкоп)</t>
  </si>
  <si>
    <t>Ширяева Н.С. (1СК, г. Майкоп)</t>
  </si>
  <si>
    <t>ГОРОХОВА Анастасия</t>
  </si>
  <si>
    <t>Удмуртская Республика</t>
  </si>
  <si>
    <t>ВЕРНЯЕВА Арина</t>
  </si>
  <si>
    <t>НФ</t>
  </si>
  <si>
    <t>ДАНЬШИНА Полина</t>
  </si>
  <si>
    <t>КОКАРЕВА Аглая</t>
  </si>
  <si>
    <t>ЧЕРТИХИНА Юлия</t>
  </si>
  <si>
    <t>ИСМАГИЛОВА Лилия</t>
  </si>
  <si>
    <t>КОРЯКОВА Дарья</t>
  </si>
  <si>
    <t>Псковская область</t>
  </si>
  <si>
    <t>Московская область</t>
  </si>
  <si>
    <t>ЮНИОРКИ 17-18 лет</t>
  </si>
  <si>
    <t>Республика Татарстан</t>
  </si>
  <si>
    <t>КАСИМОВА Лиана</t>
  </si>
  <si>
    <t>НИГМАТУЛЛИНА Рената</t>
  </si>
  <si>
    <t>ЕГОРОВА Алина</t>
  </si>
  <si>
    <t>КИЧИГИНА Кристина</t>
  </si>
  <si>
    <t>ЗАКУТЬКО Олеся</t>
  </si>
  <si>
    <t>Ростовская область</t>
  </si>
  <si>
    <t>АГАЕВА Алина</t>
  </si>
  <si>
    <t>МАЙСУРАДЗЕ Лия</t>
  </si>
  <si>
    <t>САВЕКО Полина</t>
  </si>
  <si>
    <t>КИРИЧЕНКО Анастасия</t>
  </si>
  <si>
    <t>МАХНОВА Екатерина</t>
  </si>
  <si>
    <t>КУЦИК Марина</t>
  </si>
  <si>
    <t>Республика Башкортостан</t>
  </si>
  <si>
    <t>ХАЛИТОВА Алина</t>
  </si>
  <si>
    <t>БУШМЕЛЕВА Виктория</t>
  </si>
  <si>
    <t>ИВАНОВА Виктория</t>
  </si>
  <si>
    <t>КОБЕЦ Александра</t>
  </si>
  <si>
    <t>САВЧЕНКО Ольга</t>
  </si>
  <si>
    <t>ГРЯЗНОВА Дарья</t>
  </si>
  <si>
    <t>АКУЛАЕВА Екатерина</t>
  </si>
  <si>
    <t>РАХМАТУЛЛИНА Дания</t>
  </si>
  <si>
    <t>Саратовская область</t>
  </si>
  <si>
    <t>2.12.007 п. 1.1 старт без росписи</t>
  </si>
  <si>
    <t/>
  </si>
  <si>
    <t>МЕСТО ПРОВЕДЕНИЯ: г. Майкоп</t>
  </si>
  <si>
    <t>ДАТА ПРОВЕДЕНИЯ: 17 апреля 2023 года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</si>
  <si>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</si>
  <si>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22м</t>
    </r>
  </si>
  <si>
    <t>№ ВРВС: 0080601611Я</t>
  </si>
  <si>
    <t>№ ЕКП 2023: 31287</t>
  </si>
  <si>
    <t>НАЗВАНИЕ ТРАССЫ / РЕГ. НОМЕР: а/д Майкоп-Туапсе</t>
  </si>
  <si>
    <t>Температура: +19</t>
  </si>
  <si>
    <t>Влажность: 34%</t>
  </si>
  <si>
    <t>Осадки: облачно с прояснениями</t>
  </si>
  <si>
    <t>Ветер: 4 м/с</t>
  </si>
  <si>
    <t>2 СР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</si>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</sst>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5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1" fillId="2" borderId="5" xfId="0" applyNumberFormat="1" applyFont="1" applyFill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27" xfId="0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2" xfId="0" applyNumberFormat="1" applyFont="1" applyBorder="1"/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/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21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20" fillId="0" borderId="1" xfId="8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1" fontId="18" fillId="0" borderId="0" xfId="9" applyNumberFormat="1" applyFont="1" applyBorder="1" applyAlignment="1">
      <alignment horizontal="center" vertical="center" wrapText="1"/>
    </xf>
    <xf numFmtId="0" fontId="19" fillId="0" borderId="0" xfId="9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1" fontId="6" fillId="2" borderId="20" xfId="3" applyNumberFormat="1" applyFont="1" applyFill="1" applyBorder="1" applyAlignment="1">
      <alignment horizontal="center" vertical="center" wrapText="1"/>
    </xf>
    <xf numFmtId="2" fontId="6" fillId="2" borderId="20" xfId="3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1" fontId="20" fillId="0" borderId="40" xfId="8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0" fontId="20" fillId="0" borderId="40" xfId="9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449581</xdr:colOff>
      <xdr:row>0</xdr:row>
      <xdr:rowOff>28575</xdr:rowOff>
    </xdr:from>
    <xdr:to>
      <xdr:col>4</xdr:col>
      <xdr:colOff>742950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1" y="28575"/>
          <a:ext cx="1179194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657225</xdr:colOff>
      <xdr:row>0</xdr:row>
      <xdr:rowOff>28575</xdr:rowOff>
    </xdr:from>
    <xdr:to>
      <xdr:col>11</xdr:col>
      <xdr:colOff>628650</xdr:colOff>
      <xdr:row>4</xdr:row>
      <xdr:rowOff>19050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8575"/>
          <a:ext cx="876300" cy="857250"/>
        </a:xfrm>
        <a:prstGeom prst="rect">
          <a:avLst/>
        </a:prstGeom>
      </xdr:spPr>
    </xdr:pic>
    <xdr:clientData/>
  </xdr:twoCellAnchor>
  <xdr:twoCellAnchor editAs="oneCell">
    <xdr:from>
      <xdr:col>11</xdr:col>
      <xdr:colOff>847727</xdr:colOff>
      <xdr:row>0</xdr:row>
      <xdr:rowOff>47625</xdr:rowOff>
    </xdr:from>
    <xdr:to>
      <xdr:col>12</xdr:col>
      <xdr:colOff>1171576</xdr:colOff>
      <xdr:row>5</xdr:row>
      <xdr:rowOff>75037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15527" y="476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80010</xdr:rowOff>
    </xdr:from>
    <xdr:to>
      <xdr:col>2</xdr:col>
      <xdr:colOff>190499</xdr:colOff>
      <xdr:row>4</xdr:row>
      <xdr:rowOff>52630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001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  <pageSetUpPr fitToPage="1"/>
  </sheetPr>
  <dimension ref="A1:N102"/>
  <sheetViews>
    <sheetView tabSelected="1" view="pageBreakPreview" topLeftCell="A55" zoomScaleNormal="100" zoomScaleSheetLayoutView="100" workbookViewId="0">
      <selection activeCell="O89" sqref="O89"/>
    </sheetView>
  </sheetViews>
  <sheetFormatPr defaultColWidth="9.109375" defaultRowHeight="13.8" x14ac:dyDescent="0.25"/>
  <cols>
    <col min="1" max="1" width="7" style="1" customWidth="1"/>
    <col min="2" max="2" width="7" style="16" customWidth="1"/>
    <col min="3" max="3" width="13.33203125" style="16" customWidth="1"/>
    <col min="4" max="4" width="13.6640625" style="13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51" customWidth="1"/>
    <col min="12" max="12" width="13.33203125" style="1" customWidth="1"/>
    <col min="13" max="13" width="18.6640625" style="1" customWidth="1"/>
    <col min="14" max="16384" width="9.109375" style="1"/>
  </cols>
  <sheetData>
    <row r="1" spans="1:14" ht="15.7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5.75" customHeight="1" x14ac:dyDescent="0.25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ht="15.75" customHeight="1" x14ac:dyDescent="0.25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21" x14ac:dyDescent="0.25">
      <c r="A4" s="99" t="s">
        <v>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4.2" customHeight="1" x14ac:dyDescent="0.25">
      <c r="A5" s="78" t="s">
        <v>121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s="2" customFormat="1" ht="28.8" x14ac:dyDescent="0.3">
      <c r="A6" s="100" t="s">
        <v>46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0"/>
    </row>
    <row r="7" spans="1:14" s="2" customFormat="1" ht="18" customHeight="1" x14ac:dyDescent="0.25">
      <c r="A7" s="101" t="s">
        <v>18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s="2" customFormat="1" ht="4.5" customHeight="1" thickBot="1" x14ac:dyDescent="0.3">
      <c r="A8" s="102" t="s">
        <v>121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19.5" customHeight="1" thickTop="1" x14ac:dyDescent="0.25">
      <c r="A9" s="103" t="s">
        <v>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4" ht="18" customHeight="1" x14ac:dyDescent="0.25">
      <c r="A10" s="106" t="s">
        <v>38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4" ht="19.5" customHeight="1" x14ac:dyDescent="0.25">
      <c r="A11" s="106" t="s">
        <v>96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4" ht="5.25" customHeight="1" x14ac:dyDescent="0.25">
      <c r="A12" s="96" t="s">
        <v>121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ht="15.6" x14ac:dyDescent="0.3">
      <c r="A13" s="43" t="s">
        <v>122</v>
      </c>
      <c r="B13" s="26"/>
      <c r="C13" s="26"/>
      <c r="D13" s="11"/>
      <c r="E13" s="65"/>
      <c r="F13" s="4"/>
      <c r="G13" s="4"/>
      <c r="H13" s="37" t="s">
        <v>124</v>
      </c>
      <c r="I13" s="4"/>
      <c r="J13" s="4"/>
      <c r="K13" s="44"/>
      <c r="L13" s="34"/>
      <c r="M13" s="35" t="s">
        <v>126</v>
      </c>
    </row>
    <row r="14" spans="1:14" ht="15.6" x14ac:dyDescent="0.3">
      <c r="A14" s="20" t="s">
        <v>123</v>
      </c>
      <c r="B14" s="15"/>
      <c r="C14" s="15"/>
      <c r="D14" s="12"/>
      <c r="E14" s="67"/>
      <c r="F14" s="5"/>
      <c r="G14" s="5"/>
      <c r="H14" s="6" t="s">
        <v>125</v>
      </c>
      <c r="I14" s="5"/>
      <c r="J14" s="5"/>
      <c r="K14" s="45"/>
      <c r="L14" s="36"/>
      <c r="M14" s="66" t="s">
        <v>127</v>
      </c>
    </row>
    <row r="15" spans="1:14" ht="14.4" x14ac:dyDescent="0.25">
      <c r="A15" s="93" t="s">
        <v>10</v>
      </c>
      <c r="B15" s="94"/>
      <c r="C15" s="94"/>
      <c r="D15" s="94"/>
      <c r="E15" s="94"/>
      <c r="F15" s="94"/>
      <c r="G15" s="94"/>
      <c r="H15" s="95"/>
      <c r="I15" s="23" t="s">
        <v>1</v>
      </c>
      <c r="J15" s="22"/>
      <c r="K15" s="46"/>
      <c r="L15" s="22"/>
      <c r="M15" s="24"/>
    </row>
    <row r="16" spans="1:14" ht="14.4" x14ac:dyDescent="0.25">
      <c r="A16" s="21" t="s">
        <v>19</v>
      </c>
      <c r="B16" s="17"/>
      <c r="C16" s="17"/>
      <c r="D16" s="14"/>
      <c r="E16" s="10"/>
      <c r="F16" s="7"/>
      <c r="G16" s="10"/>
      <c r="H16" s="9" t="s">
        <v>121</v>
      </c>
      <c r="I16" s="39" t="s">
        <v>128</v>
      </c>
      <c r="J16" s="7"/>
      <c r="K16" s="47"/>
      <c r="L16" s="7"/>
      <c r="M16" s="71"/>
    </row>
    <row r="17" spans="1:13" ht="14.4" x14ac:dyDescent="0.25">
      <c r="A17" s="21" t="s">
        <v>20</v>
      </c>
      <c r="B17" s="17"/>
      <c r="C17" s="17"/>
      <c r="D17" s="14"/>
      <c r="E17" s="9"/>
      <c r="F17" s="7"/>
      <c r="G17" s="10"/>
      <c r="H17" s="9" t="s">
        <v>52</v>
      </c>
      <c r="I17" s="39" t="s">
        <v>42</v>
      </c>
      <c r="J17" s="7"/>
      <c r="K17" s="47"/>
      <c r="L17" s="7"/>
      <c r="M17" s="38"/>
    </row>
    <row r="18" spans="1:13" ht="14.4" x14ac:dyDescent="0.25">
      <c r="A18" s="21" t="s">
        <v>21</v>
      </c>
      <c r="B18" s="17"/>
      <c r="C18" s="17"/>
      <c r="D18" s="14"/>
      <c r="E18" s="9"/>
      <c r="F18" s="7"/>
      <c r="G18" s="10"/>
      <c r="H18" s="9" t="s">
        <v>83</v>
      </c>
      <c r="I18" s="39" t="s">
        <v>43</v>
      </c>
      <c r="J18" s="7"/>
      <c r="K18" s="47"/>
      <c r="L18" s="7"/>
      <c r="M18" s="38"/>
    </row>
    <row r="19" spans="1:13" ht="16.2" thickBot="1" x14ac:dyDescent="0.3">
      <c r="A19" s="21" t="s">
        <v>17</v>
      </c>
      <c r="B19" s="18"/>
      <c r="C19" s="18"/>
      <c r="D19" s="25"/>
      <c r="E19" s="70"/>
      <c r="F19" s="8"/>
      <c r="G19" s="8"/>
      <c r="H19" s="9" t="s">
        <v>84</v>
      </c>
      <c r="I19" s="39" t="s">
        <v>41</v>
      </c>
      <c r="J19" s="7"/>
      <c r="K19" s="47"/>
      <c r="L19" s="75">
        <v>80</v>
      </c>
      <c r="M19" s="76"/>
    </row>
    <row r="20" spans="1:13" ht="9.75" customHeight="1" thickTop="1" thickBot="1" x14ac:dyDescent="0.3">
      <c r="A20" s="32"/>
      <c r="B20" s="28"/>
      <c r="C20" s="28"/>
      <c r="D20" s="29"/>
      <c r="E20" s="27"/>
      <c r="F20" s="27"/>
      <c r="G20" s="27"/>
      <c r="H20" s="27"/>
      <c r="I20" s="27"/>
      <c r="J20" s="27"/>
      <c r="K20" s="48"/>
      <c r="L20" s="27"/>
      <c r="M20" s="33"/>
    </row>
    <row r="21" spans="1:13" s="3" customFormat="1" ht="21" customHeight="1" thickTop="1" x14ac:dyDescent="0.25">
      <c r="A21" s="123" t="s">
        <v>7</v>
      </c>
      <c r="B21" s="124" t="s">
        <v>14</v>
      </c>
      <c r="C21" s="124" t="s">
        <v>40</v>
      </c>
      <c r="D21" s="125" t="s">
        <v>12</v>
      </c>
      <c r="E21" s="124" t="s">
        <v>2</v>
      </c>
      <c r="F21" s="124" t="s">
        <v>39</v>
      </c>
      <c r="G21" s="124" t="s">
        <v>9</v>
      </c>
      <c r="H21" s="124" t="s">
        <v>15</v>
      </c>
      <c r="I21" s="124" t="s">
        <v>8</v>
      </c>
      <c r="J21" s="124" t="s">
        <v>28</v>
      </c>
      <c r="K21" s="126" t="s">
        <v>24</v>
      </c>
      <c r="L21" s="127" t="s">
        <v>27</v>
      </c>
      <c r="M21" s="128" t="s">
        <v>16</v>
      </c>
    </row>
    <row r="22" spans="1:13" s="3" customFormat="1" ht="13.5" customHeight="1" x14ac:dyDescent="0.25">
      <c r="A22" s="129"/>
      <c r="B22" s="130"/>
      <c r="C22" s="130"/>
      <c r="D22" s="131"/>
      <c r="E22" s="130"/>
      <c r="F22" s="130"/>
      <c r="G22" s="130"/>
      <c r="H22" s="130"/>
      <c r="I22" s="130"/>
      <c r="J22" s="130"/>
      <c r="K22" s="132"/>
      <c r="L22" s="133"/>
      <c r="M22" s="134"/>
    </row>
    <row r="23" spans="1:13" x14ac:dyDescent="0.25">
      <c r="A23" s="135">
        <v>1</v>
      </c>
      <c r="B23" s="111">
        <v>87</v>
      </c>
      <c r="C23" s="111">
        <v>10091170179</v>
      </c>
      <c r="D23" s="112"/>
      <c r="E23" s="113" t="s">
        <v>82</v>
      </c>
      <c r="F23" s="109">
        <v>38712</v>
      </c>
      <c r="G23" s="114" t="s">
        <v>26</v>
      </c>
      <c r="H23" s="148" t="s">
        <v>76</v>
      </c>
      <c r="I23" s="110">
        <v>9.408564814814814E-2</v>
      </c>
      <c r="J23" s="110"/>
      <c r="K23" s="115">
        <f>IFERROR($L$19*3600/(HOUR(I23)*3600+MINUTE(I23)*60+SECOND(I23)),"")</f>
        <v>35.428712018698484</v>
      </c>
      <c r="L23" s="116"/>
      <c r="M23" s="136"/>
    </row>
    <row r="24" spans="1:13" x14ac:dyDescent="0.25">
      <c r="A24" s="137">
        <v>2</v>
      </c>
      <c r="B24" s="111">
        <v>76</v>
      </c>
      <c r="C24" s="111">
        <v>10080748238</v>
      </c>
      <c r="D24" s="112"/>
      <c r="E24" s="113" t="s">
        <v>91</v>
      </c>
      <c r="F24" s="109">
        <v>39121</v>
      </c>
      <c r="G24" s="114" t="s">
        <v>35</v>
      </c>
      <c r="H24" s="148" t="s">
        <v>25</v>
      </c>
      <c r="I24" s="110">
        <v>9.408564814814814E-2</v>
      </c>
      <c r="J24" s="110">
        <f>I24-$I$23</f>
        <v>0</v>
      </c>
      <c r="K24" s="115">
        <f>IFERROR($L$19*3600/(HOUR(I24)*3600+MINUTE(I24)*60+SECOND(I24)),"")</f>
        <v>35.428712018698484</v>
      </c>
      <c r="L24" s="116"/>
      <c r="M24" s="136"/>
    </row>
    <row r="25" spans="1:13" x14ac:dyDescent="0.25">
      <c r="A25" s="135">
        <v>3</v>
      </c>
      <c r="B25" s="116">
        <v>74</v>
      </c>
      <c r="C25" s="111">
        <v>10111632836</v>
      </c>
      <c r="D25" s="112"/>
      <c r="E25" s="113" t="s">
        <v>89</v>
      </c>
      <c r="F25" s="109">
        <v>39137</v>
      </c>
      <c r="G25" s="114" t="s">
        <v>35</v>
      </c>
      <c r="H25" s="148" t="s">
        <v>25</v>
      </c>
      <c r="I25" s="110">
        <v>9.408564814814814E-2</v>
      </c>
      <c r="J25" s="110">
        <f t="shared" ref="J25:J52" si="0">I25-$I$23</f>
        <v>0</v>
      </c>
      <c r="K25" s="115">
        <f t="shared" ref="K25:K52" si="1">IFERROR($L$19*3600/(HOUR(I25)*3600+MINUTE(I25)*60+SECOND(I25)),"")</f>
        <v>35.428712018698484</v>
      </c>
      <c r="L25" s="116"/>
      <c r="M25" s="136"/>
    </row>
    <row r="26" spans="1:13" x14ac:dyDescent="0.25">
      <c r="A26" s="137">
        <v>4</v>
      </c>
      <c r="B26" s="116">
        <v>64</v>
      </c>
      <c r="C26" s="111">
        <v>10101383875</v>
      </c>
      <c r="D26" s="112"/>
      <c r="E26" s="113" t="s">
        <v>57</v>
      </c>
      <c r="F26" s="109">
        <v>38568</v>
      </c>
      <c r="G26" s="114" t="s">
        <v>26</v>
      </c>
      <c r="H26" s="148" t="s">
        <v>25</v>
      </c>
      <c r="I26" s="110">
        <v>9.408564814814814E-2</v>
      </c>
      <c r="J26" s="110">
        <f t="shared" si="0"/>
        <v>0</v>
      </c>
      <c r="K26" s="115">
        <f t="shared" si="1"/>
        <v>35.428712018698484</v>
      </c>
      <c r="L26" s="116"/>
      <c r="M26" s="136"/>
    </row>
    <row r="27" spans="1:13" x14ac:dyDescent="0.25">
      <c r="A27" s="135">
        <v>5</v>
      </c>
      <c r="B27" s="116">
        <v>69</v>
      </c>
      <c r="C27" s="111">
        <v>10092421378</v>
      </c>
      <c r="D27" s="112"/>
      <c r="E27" s="113" t="s">
        <v>62</v>
      </c>
      <c r="F27" s="109">
        <v>38855</v>
      </c>
      <c r="G27" s="114" t="s">
        <v>35</v>
      </c>
      <c r="H27" s="148" t="s">
        <v>25</v>
      </c>
      <c r="I27" s="110">
        <v>9.408564814814814E-2</v>
      </c>
      <c r="J27" s="110">
        <f t="shared" si="0"/>
        <v>0</v>
      </c>
      <c r="K27" s="115">
        <f t="shared" si="1"/>
        <v>35.428712018698484</v>
      </c>
      <c r="L27" s="116"/>
      <c r="M27" s="136"/>
    </row>
    <row r="28" spans="1:13" x14ac:dyDescent="0.25">
      <c r="A28" s="137">
        <v>6</v>
      </c>
      <c r="B28" s="116">
        <v>60</v>
      </c>
      <c r="C28" s="111">
        <v>10083214765</v>
      </c>
      <c r="D28" s="112"/>
      <c r="E28" s="113" t="s">
        <v>53</v>
      </c>
      <c r="F28" s="109">
        <v>38652</v>
      </c>
      <c r="G28" s="114" t="s">
        <v>26</v>
      </c>
      <c r="H28" s="148" t="s">
        <v>25</v>
      </c>
      <c r="I28" s="110">
        <v>9.408564814814814E-2</v>
      </c>
      <c r="J28" s="110">
        <f t="shared" si="0"/>
        <v>0</v>
      </c>
      <c r="K28" s="115">
        <f t="shared" si="1"/>
        <v>35.428712018698484</v>
      </c>
      <c r="L28" s="116"/>
      <c r="M28" s="136"/>
    </row>
    <row r="29" spans="1:13" x14ac:dyDescent="0.25">
      <c r="A29" s="135">
        <v>7</v>
      </c>
      <c r="B29" s="116">
        <v>75</v>
      </c>
      <c r="C29" s="111">
        <v>10111631927</v>
      </c>
      <c r="D29" s="112"/>
      <c r="E29" s="113" t="s">
        <v>90</v>
      </c>
      <c r="F29" s="109">
        <v>39348</v>
      </c>
      <c r="G29" s="114" t="s">
        <v>35</v>
      </c>
      <c r="H29" s="148" t="s">
        <v>25</v>
      </c>
      <c r="I29" s="110">
        <v>9.408564814814814E-2</v>
      </c>
      <c r="J29" s="110">
        <f t="shared" si="0"/>
        <v>0</v>
      </c>
      <c r="K29" s="115">
        <f t="shared" si="1"/>
        <v>35.428712018698484</v>
      </c>
      <c r="L29" s="116"/>
      <c r="M29" s="136"/>
    </row>
    <row r="30" spans="1:13" x14ac:dyDescent="0.25">
      <c r="A30" s="137">
        <v>8</v>
      </c>
      <c r="B30" s="116">
        <v>114</v>
      </c>
      <c r="C30" s="111">
        <v>10078945149</v>
      </c>
      <c r="D30" s="112"/>
      <c r="E30" s="113" t="s">
        <v>118</v>
      </c>
      <c r="F30" s="109">
        <v>38417</v>
      </c>
      <c r="G30" s="114" t="s">
        <v>35</v>
      </c>
      <c r="H30" s="148" t="s">
        <v>119</v>
      </c>
      <c r="I30" s="110">
        <v>9.408564814814814E-2</v>
      </c>
      <c r="J30" s="110">
        <f t="shared" si="0"/>
        <v>0</v>
      </c>
      <c r="K30" s="115">
        <f t="shared" si="1"/>
        <v>35.428712018698484</v>
      </c>
      <c r="L30" s="116"/>
      <c r="M30" s="136"/>
    </row>
    <row r="31" spans="1:13" x14ac:dyDescent="0.25">
      <c r="A31" s="135">
        <v>9</v>
      </c>
      <c r="B31" s="116">
        <v>73</v>
      </c>
      <c r="C31" s="111">
        <v>10094559422</v>
      </c>
      <c r="D31" s="112"/>
      <c r="E31" s="113" t="s">
        <v>73</v>
      </c>
      <c r="F31" s="109">
        <v>38505</v>
      </c>
      <c r="G31" s="114" t="s">
        <v>26</v>
      </c>
      <c r="H31" s="148" t="s">
        <v>25</v>
      </c>
      <c r="I31" s="110">
        <v>9.408564814814814E-2</v>
      </c>
      <c r="J31" s="110">
        <f t="shared" si="0"/>
        <v>0</v>
      </c>
      <c r="K31" s="115">
        <f t="shared" si="1"/>
        <v>35.428712018698484</v>
      </c>
      <c r="L31" s="116"/>
      <c r="M31" s="136"/>
    </row>
    <row r="32" spans="1:13" x14ac:dyDescent="0.25">
      <c r="A32" s="137">
        <v>10</v>
      </c>
      <c r="B32" s="116">
        <v>66</v>
      </c>
      <c r="C32" s="111">
        <v>10111016480</v>
      </c>
      <c r="D32" s="112"/>
      <c r="E32" s="113" t="s">
        <v>59</v>
      </c>
      <c r="F32" s="109">
        <v>38870</v>
      </c>
      <c r="G32" s="114" t="s">
        <v>35</v>
      </c>
      <c r="H32" s="148" t="s">
        <v>25</v>
      </c>
      <c r="I32" s="110">
        <v>9.408564814814814E-2</v>
      </c>
      <c r="J32" s="110">
        <f t="shared" si="0"/>
        <v>0</v>
      </c>
      <c r="K32" s="115">
        <f t="shared" si="1"/>
        <v>35.428712018698484</v>
      </c>
      <c r="L32" s="116"/>
      <c r="M32" s="136"/>
    </row>
    <row r="33" spans="1:13" x14ac:dyDescent="0.25">
      <c r="A33" s="135">
        <v>11</v>
      </c>
      <c r="B33" s="116">
        <v>71</v>
      </c>
      <c r="C33" s="111">
        <v>10088344146</v>
      </c>
      <c r="D33" s="112"/>
      <c r="E33" s="113" t="s">
        <v>64</v>
      </c>
      <c r="F33" s="109">
        <v>38624</v>
      </c>
      <c r="G33" s="114" t="s">
        <v>35</v>
      </c>
      <c r="H33" s="148" t="s">
        <v>25</v>
      </c>
      <c r="I33" s="110">
        <v>9.408564814814814E-2</v>
      </c>
      <c r="J33" s="110">
        <f t="shared" si="0"/>
        <v>0</v>
      </c>
      <c r="K33" s="115">
        <f t="shared" si="1"/>
        <v>35.428712018698484</v>
      </c>
      <c r="L33" s="116"/>
      <c r="M33" s="136"/>
    </row>
    <row r="34" spans="1:13" x14ac:dyDescent="0.25">
      <c r="A34" s="137">
        <v>12</v>
      </c>
      <c r="B34" s="116">
        <v>81</v>
      </c>
      <c r="C34" s="111">
        <v>10104450186</v>
      </c>
      <c r="D34" s="112"/>
      <c r="E34" s="113" t="s">
        <v>74</v>
      </c>
      <c r="F34" s="109">
        <v>38405</v>
      </c>
      <c r="G34" s="114" t="s">
        <v>35</v>
      </c>
      <c r="H34" s="148" t="s">
        <v>49</v>
      </c>
      <c r="I34" s="110">
        <v>9.408564814814814E-2</v>
      </c>
      <c r="J34" s="110">
        <f t="shared" si="0"/>
        <v>0</v>
      </c>
      <c r="K34" s="115">
        <f t="shared" si="1"/>
        <v>35.428712018698484</v>
      </c>
      <c r="L34" s="116"/>
      <c r="M34" s="136"/>
    </row>
    <row r="35" spans="1:13" x14ac:dyDescent="0.25">
      <c r="A35" s="135">
        <v>13</v>
      </c>
      <c r="B35" s="116">
        <v>105</v>
      </c>
      <c r="C35" s="111">
        <v>10081174432</v>
      </c>
      <c r="D35" s="112"/>
      <c r="E35" s="113" t="s">
        <v>106</v>
      </c>
      <c r="F35" s="109">
        <v>38544</v>
      </c>
      <c r="G35" s="114" t="s">
        <v>35</v>
      </c>
      <c r="H35" s="148" t="s">
        <v>103</v>
      </c>
      <c r="I35" s="110">
        <v>9.408564814814814E-2</v>
      </c>
      <c r="J35" s="110">
        <f t="shared" si="0"/>
        <v>0</v>
      </c>
      <c r="K35" s="115">
        <f t="shared" si="1"/>
        <v>35.428712018698484</v>
      </c>
      <c r="L35" s="116"/>
      <c r="M35" s="136"/>
    </row>
    <row r="36" spans="1:13" x14ac:dyDescent="0.25">
      <c r="A36" s="137">
        <v>14</v>
      </c>
      <c r="B36" s="116">
        <v>116</v>
      </c>
      <c r="C36" s="111">
        <v>10111058920</v>
      </c>
      <c r="D36" s="112"/>
      <c r="E36" s="113" t="s">
        <v>55</v>
      </c>
      <c r="F36" s="109">
        <v>38947</v>
      </c>
      <c r="G36" s="114" t="s">
        <v>35</v>
      </c>
      <c r="H36" s="148" t="s">
        <v>25</v>
      </c>
      <c r="I36" s="110">
        <v>9.408564814814814E-2</v>
      </c>
      <c r="J36" s="110">
        <f t="shared" si="0"/>
        <v>0</v>
      </c>
      <c r="K36" s="115">
        <f t="shared" si="1"/>
        <v>35.428712018698484</v>
      </c>
      <c r="L36" s="116"/>
      <c r="M36" s="136"/>
    </row>
    <row r="37" spans="1:13" x14ac:dyDescent="0.25">
      <c r="A37" s="135">
        <v>15</v>
      </c>
      <c r="B37" s="116">
        <v>78</v>
      </c>
      <c r="C37" s="111">
        <v>10077687078</v>
      </c>
      <c r="D37" s="112"/>
      <c r="E37" s="113" t="s">
        <v>67</v>
      </c>
      <c r="F37" s="109">
        <v>38562</v>
      </c>
      <c r="G37" s="114" t="s">
        <v>35</v>
      </c>
      <c r="H37" s="148" t="s">
        <v>66</v>
      </c>
      <c r="I37" s="110">
        <v>9.408564814814814E-2</v>
      </c>
      <c r="J37" s="110">
        <f t="shared" si="0"/>
        <v>0</v>
      </c>
      <c r="K37" s="115">
        <f t="shared" si="1"/>
        <v>35.428712018698484</v>
      </c>
      <c r="L37" s="116"/>
      <c r="M37" s="136"/>
    </row>
    <row r="38" spans="1:13" x14ac:dyDescent="0.25">
      <c r="A38" s="137">
        <v>16</v>
      </c>
      <c r="B38" s="116">
        <v>72</v>
      </c>
      <c r="C38" s="111">
        <v>10093069258</v>
      </c>
      <c r="D38" s="112"/>
      <c r="E38" s="113" t="s">
        <v>65</v>
      </c>
      <c r="F38" s="109">
        <v>38836</v>
      </c>
      <c r="G38" s="114" t="s">
        <v>35</v>
      </c>
      <c r="H38" s="148" t="s">
        <v>25</v>
      </c>
      <c r="I38" s="110">
        <v>9.408564814814814E-2</v>
      </c>
      <c r="J38" s="110">
        <f t="shared" si="0"/>
        <v>0</v>
      </c>
      <c r="K38" s="115">
        <f t="shared" si="1"/>
        <v>35.428712018698484</v>
      </c>
      <c r="L38" s="116"/>
      <c r="M38" s="136"/>
    </row>
    <row r="39" spans="1:13" x14ac:dyDescent="0.25">
      <c r="A39" s="135">
        <v>17</v>
      </c>
      <c r="B39" s="116">
        <v>92</v>
      </c>
      <c r="C39" s="111">
        <v>10105092006</v>
      </c>
      <c r="D39" s="112"/>
      <c r="E39" s="113" t="s">
        <v>80</v>
      </c>
      <c r="F39" s="109">
        <v>38919</v>
      </c>
      <c r="G39" s="114" t="s">
        <v>26</v>
      </c>
      <c r="H39" s="148" t="s">
        <v>47</v>
      </c>
      <c r="I39" s="110">
        <v>9.408564814814814E-2</v>
      </c>
      <c r="J39" s="110">
        <f t="shared" si="0"/>
        <v>0</v>
      </c>
      <c r="K39" s="115">
        <f t="shared" si="1"/>
        <v>35.428712018698484</v>
      </c>
      <c r="L39" s="116"/>
      <c r="M39" s="136"/>
    </row>
    <row r="40" spans="1:13" x14ac:dyDescent="0.25">
      <c r="A40" s="137">
        <v>18</v>
      </c>
      <c r="B40" s="116">
        <v>77</v>
      </c>
      <c r="C40" s="111">
        <v>10095661683</v>
      </c>
      <c r="D40" s="112"/>
      <c r="E40" s="113" t="s">
        <v>92</v>
      </c>
      <c r="F40" s="109">
        <v>39098</v>
      </c>
      <c r="G40" s="114" t="s">
        <v>35</v>
      </c>
      <c r="H40" s="148" t="s">
        <v>25</v>
      </c>
      <c r="I40" s="110">
        <v>9.408564814814814E-2</v>
      </c>
      <c r="J40" s="110">
        <f t="shared" si="0"/>
        <v>0</v>
      </c>
      <c r="K40" s="115">
        <f t="shared" si="1"/>
        <v>35.428712018698484</v>
      </c>
      <c r="L40" s="116"/>
      <c r="M40" s="136"/>
    </row>
    <row r="41" spans="1:13" x14ac:dyDescent="0.25">
      <c r="A41" s="137">
        <v>19</v>
      </c>
      <c r="B41" s="116">
        <v>86</v>
      </c>
      <c r="C41" s="111">
        <v>10096561157</v>
      </c>
      <c r="D41" s="112"/>
      <c r="E41" s="113" t="s">
        <v>77</v>
      </c>
      <c r="F41" s="109">
        <v>38946</v>
      </c>
      <c r="G41" s="114" t="s">
        <v>35</v>
      </c>
      <c r="H41" s="148" t="s">
        <v>76</v>
      </c>
      <c r="I41" s="110">
        <v>9.408564814814814E-2</v>
      </c>
      <c r="J41" s="110">
        <f t="shared" si="0"/>
        <v>0</v>
      </c>
      <c r="K41" s="115">
        <f t="shared" si="1"/>
        <v>35.428712018698484</v>
      </c>
      <c r="L41" s="116"/>
      <c r="M41" s="136"/>
    </row>
    <row r="42" spans="1:13" x14ac:dyDescent="0.25">
      <c r="A42" s="137">
        <v>20</v>
      </c>
      <c r="B42" s="116">
        <v>61</v>
      </c>
      <c r="C42" s="111">
        <v>10094394926</v>
      </c>
      <c r="D42" s="112"/>
      <c r="E42" s="113" t="s">
        <v>54</v>
      </c>
      <c r="F42" s="109">
        <v>38595</v>
      </c>
      <c r="G42" s="114" t="s">
        <v>35</v>
      </c>
      <c r="H42" s="148" t="s">
        <v>25</v>
      </c>
      <c r="I42" s="110">
        <v>9.408564814814814E-2</v>
      </c>
      <c r="J42" s="110">
        <f t="shared" si="0"/>
        <v>0</v>
      </c>
      <c r="K42" s="115">
        <f t="shared" si="1"/>
        <v>35.428712018698484</v>
      </c>
      <c r="L42" s="116"/>
      <c r="M42" s="136"/>
    </row>
    <row r="43" spans="1:13" x14ac:dyDescent="0.25">
      <c r="A43" s="137">
        <v>21</v>
      </c>
      <c r="B43" s="116">
        <v>88</v>
      </c>
      <c r="C43" s="111">
        <v>10119756483</v>
      </c>
      <c r="D43" s="112"/>
      <c r="E43" s="113" t="s">
        <v>78</v>
      </c>
      <c r="F43" s="109">
        <v>38441</v>
      </c>
      <c r="G43" s="114" t="s">
        <v>35</v>
      </c>
      <c r="H43" s="148" t="s">
        <v>48</v>
      </c>
      <c r="I43" s="110">
        <v>9.408564814814814E-2</v>
      </c>
      <c r="J43" s="110">
        <f t="shared" si="0"/>
        <v>0</v>
      </c>
      <c r="K43" s="115">
        <f t="shared" si="1"/>
        <v>35.428712018698484</v>
      </c>
      <c r="L43" s="116"/>
      <c r="M43" s="136"/>
    </row>
    <row r="44" spans="1:13" x14ac:dyDescent="0.25">
      <c r="A44" s="137">
        <v>22</v>
      </c>
      <c r="B44" s="116">
        <v>82</v>
      </c>
      <c r="C44" s="111">
        <v>10104450792</v>
      </c>
      <c r="D44" s="112"/>
      <c r="E44" s="113" t="s">
        <v>75</v>
      </c>
      <c r="F44" s="109">
        <v>38473</v>
      </c>
      <c r="G44" s="114" t="s">
        <v>35</v>
      </c>
      <c r="H44" s="148" t="s">
        <v>49</v>
      </c>
      <c r="I44" s="110">
        <v>9.4131944444444449E-2</v>
      </c>
      <c r="J44" s="110">
        <f t="shared" si="0"/>
        <v>4.6296296296308159E-5</v>
      </c>
      <c r="K44" s="115">
        <f t="shared" si="1"/>
        <v>35.411287347842126</v>
      </c>
      <c r="L44" s="116"/>
      <c r="M44" s="136"/>
    </row>
    <row r="45" spans="1:13" x14ac:dyDescent="0.25">
      <c r="A45" s="137">
        <v>23</v>
      </c>
      <c r="B45" s="116">
        <v>68</v>
      </c>
      <c r="C45" s="111">
        <v>10093565473</v>
      </c>
      <c r="D45" s="112"/>
      <c r="E45" s="113" t="s">
        <v>61</v>
      </c>
      <c r="F45" s="109">
        <v>38388</v>
      </c>
      <c r="G45" s="114" t="s">
        <v>35</v>
      </c>
      <c r="H45" s="148" t="s">
        <v>25</v>
      </c>
      <c r="I45" s="110">
        <v>9.5069444444444443E-2</v>
      </c>
      <c r="J45" s="110">
        <f t="shared" si="0"/>
        <v>9.8379629629630205E-4</v>
      </c>
      <c r="K45" s="115">
        <f t="shared" si="1"/>
        <v>35.06208911614317</v>
      </c>
      <c r="L45" s="116"/>
      <c r="M45" s="136"/>
    </row>
    <row r="46" spans="1:13" x14ac:dyDescent="0.25">
      <c r="A46" s="137">
        <v>24</v>
      </c>
      <c r="B46" s="116">
        <v>117</v>
      </c>
      <c r="C46" s="111">
        <v>10101387010</v>
      </c>
      <c r="D46" s="112"/>
      <c r="E46" s="113" t="s">
        <v>56</v>
      </c>
      <c r="F46" s="109">
        <v>38387</v>
      </c>
      <c r="G46" s="114" t="s">
        <v>26</v>
      </c>
      <c r="H46" s="148" t="s">
        <v>25</v>
      </c>
      <c r="I46" s="110">
        <v>9.6458333333333326E-2</v>
      </c>
      <c r="J46" s="110">
        <f t="shared" si="0"/>
        <v>2.372685185185186E-3</v>
      </c>
      <c r="K46" s="115">
        <f t="shared" si="1"/>
        <v>34.557235421166304</v>
      </c>
      <c r="L46" s="116"/>
      <c r="M46" s="136"/>
    </row>
    <row r="47" spans="1:13" x14ac:dyDescent="0.25">
      <c r="A47" s="137">
        <v>25</v>
      </c>
      <c r="B47" s="116">
        <v>100</v>
      </c>
      <c r="C47" s="111">
        <v>10104984595</v>
      </c>
      <c r="D47" s="112"/>
      <c r="E47" s="113" t="s">
        <v>99</v>
      </c>
      <c r="F47" s="109">
        <v>38614</v>
      </c>
      <c r="G47" s="114" t="s">
        <v>35</v>
      </c>
      <c r="H47" s="148" t="s">
        <v>97</v>
      </c>
      <c r="I47" s="110">
        <v>9.6979166666666672E-2</v>
      </c>
      <c r="J47" s="110">
        <f t="shared" si="0"/>
        <v>2.8935185185185314E-3</v>
      </c>
      <c r="K47" s="115">
        <f t="shared" si="1"/>
        <v>34.371643394199786</v>
      </c>
      <c r="L47" s="116"/>
      <c r="M47" s="136"/>
    </row>
    <row r="48" spans="1:13" x14ac:dyDescent="0.25">
      <c r="A48" s="137">
        <v>26</v>
      </c>
      <c r="B48" s="116">
        <v>118</v>
      </c>
      <c r="C48" s="111">
        <v>10116088368</v>
      </c>
      <c r="D48" s="112"/>
      <c r="E48" s="113" t="s">
        <v>58</v>
      </c>
      <c r="F48" s="109">
        <v>39045</v>
      </c>
      <c r="G48" s="114" t="s">
        <v>35</v>
      </c>
      <c r="H48" s="148" t="s">
        <v>25</v>
      </c>
      <c r="I48" s="110">
        <v>9.7453703703703709E-2</v>
      </c>
      <c r="J48" s="110">
        <f t="shared" si="0"/>
        <v>3.3680555555555686E-3</v>
      </c>
      <c r="K48" s="115">
        <f t="shared" si="1"/>
        <v>34.204275534441805</v>
      </c>
      <c r="L48" s="116"/>
      <c r="M48" s="136"/>
    </row>
    <row r="49" spans="1:13" x14ac:dyDescent="0.25">
      <c r="A49" s="137">
        <v>27</v>
      </c>
      <c r="B49" s="116">
        <v>84</v>
      </c>
      <c r="C49" s="111">
        <v>10114924368</v>
      </c>
      <c r="D49" s="112"/>
      <c r="E49" s="113" t="s">
        <v>71</v>
      </c>
      <c r="F49" s="109">
        <v>38762</v>
      </c>
      <c r="G49" s="114" t="s">
        <v>35</v>
      </c>
      <c r="H49" s="148" t="s">
        <v>70</v>
      </c>
      <c r="I49" s="110">
        <v>9.7453703703703709E-2</v>
      </c>
      <c r="J49" s="110">
        <f t="shared" si="0"/>
        <v>3.3680555555555686E-3</v>
      </c>
      <c r="K49" s="115">
        <f t="shared" si="1"/>
        <v>34.204275534441805</v>
      </c>
      <c r="L49" s="116"/>
      <c r="M49" s="136"/>
    </row>
    <row r="50" spans="1:13" x14ac:dyDescent="0.25">
      <c r="A50" s="137">
        <v>28</v>
      </c>
      <c r="B50" s="116">
        <v>98</v>
      </c>
      <c r="C50" s="111">
        <v>10113341955</v>
      </c>
      <c r="D50" s="112"/>
      <c r="E50" s="113" t="s">
        <v>93</v>
      </c>
      <c r="F50" s="109">
        <v>39080</v>
      </c>
      <c r="G50" s="114" t="s">
        <v>35</v>
      </c>
      <c r="H50" s="148" t="s">
        <v>94</v>
      </c>
      <c r="I50" s="110">
        <v>9.8171296296296298E-2</v>
      </c>
      <c r="J50" s="110">
        <f t="shared" si="0"/>
        <v>4.0856481481481577E-3</v>
      </c>
      <c r="K50" s="115">
        <f t="shared" si="1"/>
        <v>33.954256071681208</v>
      </c>
      <c r="L50" s="116"/>
      <c r="M50" s="136"/>
    </row>
    <row r="51" spans="1:13" x14ac:dyDescent="0.25">
      <c r="A51" s="137">
        <v>29</v>
      </c>
      <c r="B51" s="116">
        <v>95</v>
      </c>
      <c r="C51" s="111">
        <v>10101512403</v>
      </c>
      <c r="D51" s="112"/>
      <c r="E51" s="113" t="s">
        <v>85</v>
      </c>
      <c r="F51" s="109">
        <v>38681</v>
      </c>
      <c r="G51" s="114" t="s">
        <v>44</v>
      </c>
      <c r="H51" s="148" t="s">
        <v>86</v>
      </c>
      <c r="I51" s="110">
        <v>9.8483796296296292E-2</v>
      </c>
      <c r="J51" s="110">
        <f t="shared" si="0"/>
        <v>4.398148148148151E-3</v>
      </c>
      <c r="K51" s="115">
        <f t="shared" si="1"/>
        <v>33.846515454224935</v>
      </c>
      <c r="L51" s="116"/>
      <c r="M51" s="136"/>
    </row>
    <row r="52" spans="1:13" x14ac:dyDescent="0.25">
      <c r="A52" s="137">
        <v>30</v>
      </c>
      <c r="B52" s="116">
        <v>109</v>
      </c>
      <c r="C52" s="111">
        <v>10104442914</v>
      </c>
      <c r="D52" s="112"/>
      <c r="E52" s="113" t="s">
        <v>111</v>
      </c>
      <c r="F52" s="109">
        <v>38437</v>
      </c>
      <c r="G52" s="114" t="s">
        <v>44</v>
      </c>
      <c r="H52" s="148" t="s">
        <v>110</v>
      </c>
      <c r="I52" s="110">
        <v>9.8611111111111108E-2</v>
      </c>
      <c r="J52" s="110">
        <f t="shared" si="0"/>
        <v>4.5254629629629672E-3</v>
      </c>
      <c r="K52" s="115">
        <f t="shared" si="1"/>
        <v>33.802816901408448</v>
      </c>
      <c r="L52" s="116"/>
      <c r="M52" s="136"/>
    </row>
    <row r="53" spans="1:13" x14ac:dyDescent="0.25">
      <c r="A53" s="137" t="s">
        <v>88</v>
      </c>
      <c r="B53" s="116">
        <v>67</v>
      </c>
      <c r="C53" s="111">
        <v>10111079330</v>
      </c>
      <c r="D53" s="112"/>
      <c r="E53" s="113" t="s">
        <v>60</v>
      </c>
      <c r="F53" s="109">
        <v>38979</v>
      </c>
      <c r="G53" s="114" t="s">
        <v>35</v>
      </c>
      <c r="H53" s="148" t="s">
        <v>25</v>
      </c>
      <c r="I53" s="110"/>
      <c r="J53" s="110" t="s">
        <v>121</v>
      </c>
      <c r="K53" s="115" t="s">
        <v>121</v>
      </c>
      <c r="L53" s="116"/>
      <c r="M53" s="136"/>
    </row>
    <row r="54" spans="1:13" x14ac:dyDescent="0.25">
      <c r="A54" s="137" t="s">
        <v>88</v>
      </c>
      <c r="B54" s="116">
        <v>70</v>
      </c>
      <c r="C54" s="111">
        <v>10094924079</v>
      </c>
      <c r="D54" s="112"/>
      <c r="E54" s="113" t="s">
        <v>63</v>
      </c>
      <c r="F54" s="109">
        <v>38788</v>
      </c>
      <c r="G54" s="114" t="s">
        <v>35</v>
      </c>
      <c r="H54" s="148" t="s">
        <v>25</v>
      </c>
      <c r="I54" s="110"/>
      <c r="J54" s="110" t="s">
        <v>121</v>
      </c>
      <c r="K54" s="115" t="s">
        <v>121</v>
      </c>
      <c r="L54" s="116"/>
      <c r="M54" s="136"/>
    </row>
    <row r="55" spans="1:13" x14ac:dyDescent="0.25">
      <c r="A55" s="137" t="s">
        <v>88</v>
      </c>
      <c r="B55" s="116">
        <v>79</v>
      </c>
      <c r="C55" s="111">
        <v>10090420249</v>
      </c>
      <c r="D55" s="112"/>
      <c r="E55" s="113" t="s">
        <v>116</v>
      </c>
      <c r="F55" s="109">
        <v>38848</v>
      </c>
      <c r="G55" s="114" t="s">
        <v>35</v>
      </c>
      <c r="H55" s="148" t="s">
        <v>66</v>
      </c>
      <c r="I55" s="110"/>
      <c r="J55" s="110" t="s">
        <v>121</v>
      </c>
      <c r="K55" s="115" t="s">
        <v>121</v>
      </c>
      <c r="L55" s="116"/>
      <c r="M55" s="136"/>
    </row>
    <row r="56" spans="1:13" x14ac:dyDescent="0.25">
      <c r="A56" s="137" t="s">
        <v>88</v>
      </c>
      <c r="B56" s="116">
        <v>80</v>
      </c>
      <c r="C56" s="111">
        <v>10089944646</v>
      </c>
      <c r="D56" s="112"/>
      <c r="E56" s="113" t="s">
        <v>117</v>
      </c>
      <c r="F56" s="109">
        <v>39043</v>
      </c>
      <c r="G56" s="114" t="s">
        <v>44</v>
      </c>
      <c r="H56" s="148" t="s">
        <v>66</v>
      </c>
      <c r="I56" s="110"/>
      <c r="J56" s="110" t="s">
        <v>121</v>
      </c>
      <c r="K56" s="115" t="s">
        <v>121</v>
      </c>
      <c r="L56" s="116"/>
      <c r="M56" s="136"/>
    </row>
    <row r="57" spans="1:13" x14ac:dyDescent="0.25">
      <c r="A57" s="137" t="s">
        <v>88</v>
      </c>
      <c r="B57" s="116">
        <v>83</v>
      </c>
      <c r="C57" s="111">
        <v>10140425365</v>
      </c>
      <c r="D57" s="112"/>
      <c r="E57" s="113" t="s">
        <v>69</v>
      </c>
      <c r="F57" s="109">
        <v>38528</v>
      </c>
      <c r="G57" s="114" t="s">
        <v>44</v>
      </c>
      <c r="H57" s="148" t="s">
        <v>68</v>
      </c>
      <c r="I57" s="110"/>
      <c r="J57" s="110" t="s">
        <v>121</v>
      </c>
      <c r="K57" s="115" t="s">
        <v>121</v>
      </c>
      <c r="L57" s="116"/>
      <c r="M57" s="136"/>
    </row>
    <row r="58" spans="1:13" x14ac:dyDescent="0.25">
      <c r="A58" s="137" t="s">
        <v>88</v>
      </c>
      <c r="B58" s="116">
        <v>85</v>
      </c>
      <c r="C58" s="111">
        <v>10120121851</v>
      </c>
      <c r="D58" s="112"/>
      <c r="E58" s="113" t="s">
        <v>72</v>
      </c>
      <c r="F58" s="109">
        <v>39020</v>
      </c>
      <c r="G58" s="114" t="s">
        <v>44</v>
      </c>
      <c r="H58" s="148" t="s">
        <v>70</v>
      </c>
      <c r="I58" s="110"/>
      <c r="J58" s="110" t="s">
        <v>121</v>
      </c>
      <c r="K58" s="115" t="s">
        <v>121</v>
      </c>
      <c r="L58" s="116"/>
      <c r="M58" s="136"/>
    </row>
    <row r="59" spans="1:13" x14ac:dyDescent="0.25">
      <c r="A59" s="137" t="s">
        <v>88</v>
      </c>
      <c r="B59" s="116">
        <v>91</v>
      </c>
      <c r="C59" s="111">
        <v>10105908624</v>
      </c>
      <c r="D59" s="112"/>
      <c r="E59" s="113" t="s">
        <v>79</v>
      </c>
      <c r="F59" s="109">
        <v>38896</v>
      </c>
      <c r="G59" s="114" t="s">
        <v>26</v>
      </c>
      <c r="H59" s="148" t="s">
        <v>47</v>
      </c>
      <c r="I59" s="110"/>
      <c r="J59" s="110" t="s">
        <v>121</v>
      </c>
      <c r="K59" s="115" t="s">
        <v>121</v>
      </c>
      <c r="L59" s="116"/>
      <c r="M59" s="136"/>
    </row>
    <row r="60" spans="1:13" x14ac:dyDescent="0.25">
      <c r="A60" s="137" t="s">
        <v>88</v>
      </c>
      <c r="B60" s="116">
        <v>93</v>
      </c>
      <c r="C60" s="111">
        <v>10115074720</v>
      </c>
      <c r="D60" s="112"/>
      <c r="E60" s="113" t="s">
        <v>81</v>
      </c>
      <c r="F60" s="109">
        <v>39052</v>
      </c>
      <c r="G60" s="114" t="s">
        <v>35</v>
      </c>
      <c r="H60" s="148" t="s">
        <v>47</v>
      </c>
      <c r="I60" s="110"/>
      <c r="J60" s="110" t="s">
        <v>121</v>
      </c>
      <c r="K60" s="115" t="s">
        <v>121</v>
      </c>
      <c r="L60" s="116"/>
      <c r="M60" s="136"/>
    </row>
    <row r="61" spans="1:13" x14ac:dyDescent="0.25">
      <c r="A61" s="137" t="s">
        <v>88</v>
      </c>
      <c r="B61" s="116">
        <v>94</v>
      </c>
      <c r="C61" s="111">
        <v>10104923769</v>
      </c>
      <c r="D61" s="112"/>
      <c r="E61" s="113" t="s">
        <v>102</v>
      </c>
      <c r="F61" s="109">
        <v>38985</v>
      </c>
      <c r="G61" s="114" t="s">
        <v>35</v>
      </c>
      <c r="H61" s="148" t="s">
        <v>47</v>
      </c>
      <c r="I61" s="110"/>
      <c r="J61" s="110" t="s">
        <v>121</v>
      </c>
      <c r="K61" s="115" t="s">
        <v>121</v>
      </c>
      <c r="L61" s="116"/>
      <c r="M61" s="136"/>
    </row>
    <row r="62" spans="1:13" x14ac:dyDescent="0.25">
      <c r="A62" s="137" t="s">
        <v>88</v>
      </c>
      <c r="B62" s="116">
        <v>96</v>
      </c>
      <c r="C62" s="111">
        <v>10116019559</v>
      </c>
      <c r="D62" s="112"/>
      <c r="E62" s="113" t="s">
        <v>87</v>
      </c>
      <c r="F62" s="109">
        <v>38553</v>
      </c>
      <c r="G62" s="114" t="s">
        <v>44</v>
      </c>
      <c r="H62" s="148" t="s">
        <v>86</v>
      </c>
      <c r="I62" s="110"/>
      <c r="J62" s="110" t="s">
        <v>121</v>
      </c>
      <c r="K62" s="115" t="s">
        <v>121</v>
      </c>
      <c r="L62" s="116"/>
      <c r="M62" s="136"/>
    </row>
    <row r="63" spans="1:13" x14ac:dyDescent="0.25">
      <c r="A63" s="137" t="s">
        <v>88</v>
      </c>
      <c r="B63" s="116">
        <v>99</v>
      </c>
      <c r="C63" s="111">
        <v>10113101576</v>
      </c>
      <c r="D63" s="112"/>
      <c r="E63" s="113" t="s">
        <v>98</v>
      </c>
      <c r="F63" s="109">
        <v>38911</v>
      </c>
      <c r="G63" s="114" t="s">
        <v>44</v>
      </c>
      <c r="H63" s="148" t="s">
        <v>97</v>
      </c>
      <c r="I63" s="110"/>
      <c r="J63" s="110" t="s">
        <v>121</v>
      </c>
      <c r="K63" s="115" t="s">
        <v>121</v>
      </c>
      <c r="L63" s="116"/>
      <c r="M63" s="136"/>
    </row>
    <row r="64" spans="1:13" x14ac:dyDescent="0.25">
      <c r="A64" s="137" t="s">
        <v>88</v>
      </c>
      <c r="B64" s="116">
        <v>101</v>
      </c>
      <c r="C64" s="111">
        <v>10096563682</v>
      </c>
      <c r="D64" s="112"/>
      <c r="E64" s="113" t="s">
        <v>100</v>
      </c>
      <c r="F64" s="109">
        <v>38570</v>
      </c>
      <c r="G64" s="114" t="s">
        <v>35</v>
      </c>
      <c r="H64" s="148" t="s">
        <v>97</v>
      </c>
      <c r="I64" s="110"/>
      <c r="J64" s="110" t="s">
        <v>121</v>
      </c>
      <c r="K64" s="115" t="s">
        <v>121</v>
      </c>
      <c r="L64" s="116"/>
      <c r="M64" s="136"/>
    </row>
    <row r="65" spans="1:13" x14ac:dyDescent="0.25">
      <c r="A65" s="137" t="s">
        <v>88</v>
      </c>
      <c r="B65" s="116">
        <v>102</v>
      </c>
      <c r="C65" s="111">
        <v>10094522642</v>
      </c>
      <c r="D65" s="112"/>
      <c r="E65" s="113" t="s">
        <v>101</v>
      </c>
      <c r="F65" s="109">
        <v>38898</v>
      </c>
      <c r="G65" s="114" t="s">
        <v>35</v>
      </c>
      <c r="H65" s="148" t="s">
        <v>97</v>
      </c>
      <c r="I65" s="110"/>
      <c r="J65" s="110" t="s">
        <v>121</v>
      </c>
      <c r="K65" s="115" t="s">
        <v>121</v>
      </c>
      <c r="L65" s="116"/>
      <c r="M65" s="136"/>
    </row>
    <row r="66" spans="1:13" ht="27.6" x14ac:dyDescent="0.25">
      <c r="A66" s="137" t="s">
        <v>88</v>
      </c>
      <c r="B66" s="116">
        <v>103</v>
      </c>
      <c r="C66" s="111">
        <v>10077621606</v>
      </c>
      <c r="D66" s="112"/>
      <c r="E66" s="113" t="s">
        <v>104</v>
      </c>
      <c r="F66" s="109">
        <v>38545</v>
      </c>
      <c r="G66" s="114" t="s">
        <v>44</v>
      </c>
      <c r="H66" s="148" t="s">
        <v>103</v>
      </c>
      <c r="I66" s="110"/>
      <c r="J66" s="110" t="s">
        <v>121</v>
      </c>
      <c r="K66" s="115" t="s">
        <v>121</v>
      </c>
      <c r="L66" s="116"/>
      <c r="M66" s="136" t="s">
        <v>120</v>
      </c>
    </row>
    <row r="67" spans="1:13" ht="27.6" x14ac:dyDescent="0.25">
      <c r="A67" s="137" t="s">
        <v>88</v>
      </c>
      <c r="B67" s="116">
        <v>104</v>
      </c>
      <c r="C67" s="111">
        <v>10077621303</v>
      </c>
      <c r="D67" s="112"/>
      <c r="E67" s="113" t="s">
        <v>105</v>
      </c>
      <c r="F67" s="109">
        <v>38665</v>
      </c>
      <c r="G67" s="114" t="s">
        <v>44</v>
      </c>
      <c r="H67" s="148" t="s">
        <v>103</v>
      </c>
      <c r="I67" s="110"/>
      <c r="J67" s="110" t="s">
        <v>121</v>
      </c>
      <c r="K67" s="115" t="s">
        <v>121</v>
      </c>
      <c r="L67" s="116"/>
      <c r="M67" s="136" t="s">
        <v>120</v>
      </c>
    </row>
    <row r="68" spans="1:13" x14ac:dyDescent="0.25">
      <c r="A68" s="137" t="s">
        <v>88</v>
      </c>
      <c r="B68" s="116">
        <v>106</v>
      </c>
      <c r="C68" s="111">
        <v>10102491392</v>
      </c>
      <c r="D68" s="112"/>
      <c r="E68" s="113" t="s">
        <v>107</v>
      </c>
      <c r="F68" s="109">
        <v>38556</v>
      </c>
      <c r="G68" s="114" t="s">
        <v>35</v>
      </c>
      <c r="H68" s="148" t="s">
        <v>103</v>
      </c>
      <c r="I68" s="110"/>
      <c r="J68" s="110" t="s">
        <v>121</v>
      </c>
      <c r="K68" s="115" t="s">
        <v>121</v>
      </c>
      <c r="L68" s="116"/>
      <c r="M68" s="136"/>
    </row>
    <row r="69" spans="1:13" x14ac:dyDescent="0.25">
      <c r="A69" s="137" t="s">
        <v>88</v>
      </c>
      <c r="B69" s="116">
        <v>107</v>
      </c>
      <c r="C69" s="111">
        <v>10090445511</v>
      </c>
      <c r="D69" s="112"/>
      <c r="E69" s="113" t="s">
        <v>108</v>
      </c>
      <c r="F69" s="109">
        <v>38641</v>
      </c>
      <c r="G69" s="114" t="s">
        <v>35</v>
      </c>
      <c r="H69" s="148" t="s">
        <v>103</v>
      </c>
      <c r="I69" s="110"/>
      <c r="J69" s="110" t="s">
        <v>121</v>
      </c>
      <c r="K69" s="115" t="s">
        <v>121</v>
      </c>
      <c r="L69" s="116"/>
      <c r="M69" s="136"/>
    </row>
    <row r="70" spans="1:13" x14ac:dyDescent="0.25">
      <c r="A70" s="137" t="s">
        <v>88</v>
      </c>
      <c r="B70" s="116">
        <v>108</v>
      </c>
      <c r="C70" s="111">
        <v>10094072200</v>
      </c>
      <c r="D70" s="112"/>
      <c r="E70" s="113" t="s">
        <v>109</v>
      </c>
      <c r="F70" s="109">
        <v>38782</v>
      </c>
      <c r="G70" s="114" t="s">
        <v>44</v>
      </c>
      <c r="H70" s="148" t="s">
        <v>103</v>
      </c>
      <c r="I70" s="110"/>
      <c r="J70" s="110" t="s">
        <v>121</v>
      </c>
      <c r="K70" s="115" t="s">
        <v>121</v>
      </c>
      <c r="L70" s="116"/>
      <c r="M70" s="136"/>
    </row>
    <row r="71" spans="1:13" x14ac:dyDescent="0.25">
      <c r="A71" s="137" t="s">
        <v>88</v>
      </c>
      <c r="B71" s="116">
        <v>110</v>
      </c>
      <c r="C71" s="111">
        <v>10141143973</v>
      </c>
      <c r="D71" s="112"/>
      <c r="E71" s="113" t="s">
        <v>112</v>
      </c>
      <c r="F71" s="109">
        <v>38846</v>
      </c>
      <c r="G71" s="114" t="s">
        <v>44</v>
      </c>
      <c r="H71" s="148" t="s">
        <v>110</v>
      </c>
      <c r="I71" s="110"/>
      <c r="J71" s="110" t="s">
        <v>121</v>
      </c>
      <c r="K71" s="115" t="s">
        <v>121</v>
      </c>
      <c r="L71" s="116"/>
      <c r="M71" s="136"/>
    </row>
    <row r="72" spans="1:13" x14ac:dyDescent="0.25">
      <c r="A72" s="137" t="s">
        <v>88</v>
      </c>
      <c r="B72" s="116">
        <v>111</v>
      </c>
      <c r="C72" s="111">
        <v>10117244486</v>
      </c>
      <c r="D72" s="112"/>
      <c r="E72" s="113" t="s">
        <v>113</v>
      </c>
      <c r="F72" s="109">
        <v>38860</v>
      </c>
      <c r="G72" s="114" t="s">
        <v>44</v>
      </c>
      <c r="H72" s="148" t="s">
        <v>95</v>
      </c>
      <c r="I72" s="110"/>
      <c r="J72" s="110" t="s">
        <v>121</v>
      </c>
      <c r="K72" s="115" t="s">
        <v>121</v>
      </c>
      <c r="L72" s="116"/>
      <c r="M72" s="136"/>
    </row>
    <row r="73" spans="1:13" x14ac:dyDescent="0.25">
      <c r="A73" s="137" t="s">
        <v>88</v>
      </c>
      <c r="B73" s="116">
        <v>112</v>
      </c>
      <c r="C73" s="111">
        <v>10130776289</v>
      </c>
      <c r="D73" s="112"/>
      <c r="E73" s="113" t="s">
        <v>114</v>
      </c>
      <c r="F73" s="109">
        <v>38747</v>
      </c>
      <c r="G73" s="114" t="s">
        <v>44</v>
      </c>
      <c r="H73" s="148" t="s">
        <v>95</v>
      </c>
      <c r="I73" s="110"/>
      <c r="J73" s="110" t="s">
        <v>121</v>
      </c>
      <c r="K73" s="115" t="s">
        <v>121</v>
      </c>
      <c r="L73" s="116"/>
      <c r="M73" s="136"/>
    </row>
    <row r="74" spans="1:13" ht="14.4" thickBot="1" x14ac:dyDescent="0.3">
      <c r="A74" s="138" t="s">
        <v>88</v>
      </c>
      <c r="B74" s="139">
        <v>113</v>
      </c>
      <c r="C74" s="140">
        <v>10123421568</v>
      </c>
      <c r="D74" s="141"/>
      <c r="E74" s="142" t="s">
        <v>115</v>
      </c>
      <c r="F74" s="143">
        <v>38830</v>
      </c>
      <c r="G74" s="144" t="s">
        <v>35</v>
      </c>
      <c r="H74" s="149" t="s">
        <v>95</v>
      </c>
      <c r="I74" s="145"/>
      <c r="J74" s="145" t="s">
        <v>121</v>
      </c>
      <c r="K74" s="146" t="s">
        <v>121</v>
      </c>
      <c r="L74" s="139"/>
      <c r="M74" s="147"/>
    </row>
    <row r="75" spans="1:13" ht="9" customHeight="1" thickTop="1" thickBot="1" x14ac:dyDescent="0.35">
      <c r="A75" s="68"/>
      <c r="B75" s="117"/>
      <c r="C75" s="117"/>
      <c r="D75" s="118"/>
      <c r="E75" s="119"/>
      <c r="F75" s="120"/>
      <c r="G75" s="121"/>
      <c r="H75" s="120"/>
      <c r="I75" s="122"/>
      <c r="J75" s="122"/>
      <c r="K75" s="49"/>
      <c r="L75" s="122"/>
      <c r="M75" s="122"/>
    </row>
    <row r="76" spans="1:13" ht="15" thickTop="1" x14ac:dyDescent="0.25">
      <c r="A76" s="85" t="s">
        <v>5</v>
      </c>
      <c r="B76" s="86"/>
      <c r="C76" s="86"/>
      <c r="D76" s="86"/>
      <c r="E76" s="86"/>
      <c r="F76" s="86"/>
      <c r="G76" s="86"/>
      <c r="H76" s="86" t="s">
        <v>6</v>
      </c>
      <c r="I76" s="86"/>
      <c r="J76" s="86"/>
      <c r="K76" s="86"/>
      <c r="L76" s="86"/>
      <c r="M76" s="87"/>
    </row>
    <row r="77" spans="1:13" x14ac:dyDescent="0.25">
      <c r="A77" s="150" t="s">
        <v>129</v>
      </c>
      <c r="B77" s="8"/>
      <c r="C77" s="72"/>
      <c r="D77" s="8"/>
      <c r="E77" s="31"/>
      <c r="F77" s="52"/>
      <c r="G77" s="59"/>
      <c r="H77" s="40" t="s">
        <v>36</v>
      </c>
      <c r="I77" s="151">
        <v>15</v>
      </c>
      <c r="J77" s="52"/>
      <c r="K77" s="53"/>
      <c r="L77" s="50" t="s">
        <v>34</v>
      </c>
      <c r="M77" s="58">
        <f>COUNTIF(G14:G74,"ЗМС")</f>
        <v>0</v>
      </c>
    </row>
    <row r="78" spans="1:13" x14ac:dyDescent="0.25">
      <c r="A78" s="150" t="s">
        <v>130</v>
      </c>
      <c r="B78" s="8"/>
      <c r="C78" s="73"/>
      <c r="D78" s="8"/>
      <c r="E78" s="31"/>
      <c r="F78" s="60"/>
      <c r="G78" s="61"/>
      <c r="H78" s="41" t="s">
        <v>29</v>
      </c>
      <c r="I78" s="151">
        <f>I79+I84</f>
        <v>52</v>
      </c>
      <c r="J78" s="54"/>
      <c r="K78" s="55"/>
      <c r="L78" s="50" t="s">
        <v>22</v>
      </c>
      <c r="M78" s="58">
        <f>COUNTIF(G14:G74,"МСМК")</f>
        <v>0</v>
      </c>
    </row>
    <row r="79" spans="1:13" x14ac:dyDescent="0.25">
      <c r="A79" s="150" t="s">
        <v>131</v>
      </c>
      <c r="B79" s="8"/>
      <c r="C79" s="74"/>
      <c r="D79" s="8"/>
      <c r="E79" s="31"/>
      <c r="F79" s="60"/>
      <c r="G79" s="61"/>
      <c r="H79" s="41" t="s">
        <v>30</v>
      </c>
      <c r="I79" s="151">
        <f>I80+I81+I82+I83</f>
        <v>52</v>
      </c>
      <c r="J79" s="54"/>
      <c r="K79" s="55"/>
      <c r="L79" s="50" t="s">
        <v>26</v>
      </c>
      <c r="M79" s="58">
        <f>COUNTIF(G14:G74,"МС")</f>
        <v>7</v>
      </c>
    </row>
    <row r="80" spans="1:13" x14ac:dyDescent="0.25">
      <c r="A80" s="150" t="s">
        <v>132</v>
      </c>
      <c r="B80" s="8"/>
      <c r="C80" s="74"/>
      <c r="D80" s="8"/>
      <c r="E80" s="31"/>
      <c r="F80" s="60"/>
      <c r="G80" s="61"/>
      <c r="H80" s="41" t="s">
        <v>31</v>
      </c>
      <c r="I80" s="151">
        <f>COUNT(A14:A96)</f>
        <v>30</v>
      </c>
      <c r="J80" s="54"/>
      <c r="K80" s="55"/>
      <c r="L80" s="50" t="s">
        <v>35</v>
      </c>
      <c r="M80" s="58">
        <f>COUNTIF(G14:G74,"КМС")</f>
        <v>32</v>
      </c>
    </row>
    <row r="81" spans="1:13" x14ac:dyDescent="0.25">
      <c r="A81" s="150"/>
      <c r="B81" s="8"/>
      <c r="C81" s="74"/>
      <c r="D81" s="8"/>
      <c r="E81" s="31"/>
      <c r="F81" s="60"/>
      <c r="G81" s="61"/>
      <c r="H81" s="41" t="s">
        <v>45</v>
      </c>
      <c r="I81" s="151">
        <f>COUNTIF(A14:A96,"ЛИМ")</f>
        <v>0</v>
      </c>
      <c r="J81" s="54"/>
      <c r="K81" s="55"/>
      <c r="L81" s="50" t="s">
        <v>44</v>
      </c>
      <c r="M81" s="58">
        <f>COUNTIF(G14:G74,"1 СР")</f>
        <v>13</v>
      </c>
    </row>
    <row r="82" spans="1:13" ht="15.6" x14ac:dyDescent="0.25">
      <c r="A82" s="150"/>
      <c r="B82" s="152"/>
      <c r="C82" s="8"/>
      <c r="D82" s="8"/>
      <c r="E82" s="31"/>
      <c r="F82" s="60"/>
      <c r="G82" s="61"/>
      <c r="H82" s="41" t="s">
        <v>32</v>
      </c>
      <c r="I82" s="151">
        <f>COUNTIF(A14:A96,"НФ")</f>
        <v>22</v>
      </c>
      <c r="J82" s="54"/>
      <c r="K82" s="55"/>
      <c r="L82" s="50" t="s">
        <v>133</v>
      </c>
      <c r="M82" s="58">
        <f>COUNTIF(G14:G74,"2 СР")</f>
        <v>0</v>
      </c>
    </row>
    <row r="83" spans="1:13" x14ac:dyDescent="0.25">
      <c r="A83" s="150"/>
      <c r="B83" s="8"/>
      <c r="C83" s="8"/>
      <c r="D83" s="8"/>
      <c r="E83" s="31"/>
      <c r="F83" s="60"/>
      <c r="G83" s="61"/>
      <c r="H83" s="41" t="s">
        <v>37</v>
      </c>
      <c r="I83" s="151">
        <f>COUNTIF(A14:A96,"ДСКВ")</f>
        <v>0</v>
      </c>
      <c r="J83" s="54"/>
      <c r="K83" s="55"/>
      <c r="L83" s="50" t="s">
        <v>134</v>
      </c>
      <c r="M83" s="58">
        <f>COUNTIF(G14:G75,"3 СР")</f>
        <v>0</v>
      </c>
    </row>
    <row r="84" spans="1:13" x14ac:dyDescent="0.25">
      <c r="A84" s="150"/>
      <c r="B84" s="8"/>
      <c r="C84" s="8"/>
      <c r="D84" s="8"/>
      <c r="E84" s="31"/>
      <c r="F84" s="62"/>
      <c r="G84" s="63"/>
      <c r="H84" s="41" t="s">
        <v>33</v>
      </c>
      <c r="I84" s="151">
        <f>COUNTIF(A14:A96,"НС")</f>
        <v>0</v>
      </c>
      <c r="J84" s="56"/>
      <c r="K84" s="57"/>
      <c r="L84" s="50"/>
      <c r="M84" s="42"/>
    </row>
    <row r="85" spans="1:13" ht="9.75" customHeight="1" x14ac:dyDescent="0.25">
      <c r="A85" s="60"/>
      <c r="M85" s="19"/>
    </row>
    <row r="86" spans="1:13" ht="15.6" x14ac:dyDescent="0.25">
      <c r="A86" s="88" t="s">
        <v>3</v>
      </c>
      <c r="B86" s="89"/>
      <c r="C86" s="89"/>
      <c r="D86" s="89"/>
      <c r="E86" s="89"/>
      <c r="F86" s="89" t="s">
        <v>13</v>
      </c>
      <c r="G86" s="89"/>
      <c r="H86" s="89"/>
      <c r="I86" s="89"/>
      <c r="J86" s="89" t="s">
        <v>4</v>
      </c>
      <c r="K86" s="89"/>
      <c r="L86" s="89"/>
      <c r="M86" s="90"/>
    </row>
    <row r="87" spans="1:13" x14ac:dyDescent="0.25">
      <c r="A87" s="77"/>
      <c r="B87" s="78"/>
      <c r="C87" s="78"/>
      <c r="D87" s="78"/>
      <c r="E87" s="78"/>
      <c r="F87" s="78"/>
      <c r="G87" s="91"/>
      <c r="H87" s="91"/>
      <c r="I87" s="91"/>
      <c r="J87" s="91"/>
      <c r="K87" s="91"/>
      <c r="L87" s="91"/>
      <c r="M87" s="92"/>
    </row>
    <row r="88" spans="1:13" x14ac:dyDescent="0.25">
      <c r="A88" s="69"/>
      <c r="D88" s="16"/>
      <c r="E88" s="16"/>
      <c r="F88" s="16"/>
      <c r="G88" s="16"/>
      <c r="H88" s="16"/>
      <c r="I88" s="16"/>
      <c r="J88" s="16"/>
      <c r="K88" s="16"/>
      <c r="L88" s="16"/>
      <c r="M88" s="64"/>
    </row>
    <row r="89" spans="1:13" x14ac:dyDescent="0.25">
      <c r="A89" s="69"/>
      <c r="D89" s="16"/>
      <c r="E89" s="16"/>
      <c r="F89" s="16"/>
      <c r="G89" s="16"/>
      <c r="H89" s="16"/>
      <c r="I89" s="16"/>
      <c r="J89" s="16"/>
      <c r="K89" s="16"/>
      <c r="L89" s="16"/>
      <c r="M89" s="64"/>
    </row>
    <row r="90" spans="1:13" x14ac:dyDescent="0.25">
      <c r="A90" s="69"/>
      <c r="D90" s="16"/>
      <c r="E90" s="16"/>
      <c r="F90" s="16"/>
      <c r="G90" s="16"/>
      <c r="H90" s="16"/>
      <c r="I90" s="16"/>
      <c r="J90" s="16"/>
      <c r="K90" s="16"/>
      <c r="L90" s="16"/>
      <c r="M90" s="64"/>
    </row>
    <row r="91" spans="1:13" x14ac:dyDescent="0.25">
      <c r="A91" s="69"/>
      <c r="D91" s="16"/>
      <c r="E91" s="16"/>
      <c r="F91" s="16"/>
      <c r="G91" s="16"/>
      <c r="H91" s="16"/>
      <c r="I91" s="16"/>
      <c r="J91" s="16"/>
      <c r="K91" s="16"/>
      <c r="L91" s="16"/>
      <c r="M91" s="64"/>
    </row>
    <row r="92" spans="1:13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84"/>
    </row>
    <row r="93" spans="1:13" x14ac:dyDescent="0.25">
      <c r="A93" s="77"/>
      <c r="B93" s="78"/>
      <c r="C93" s="78"/>
      <c r="D93" s="78"/>
      <c r="E93" s="78"/>
      <c r="F93" s="78"/>
      <c r="G93" s="79"/>
      <c r="H93" s="79"/>
      <c r="I93" s="79"/>
      <c r="J93" s="79"/>
      <c r="K93" s="79"/>
      <c r="L93" s="79"/>
      <c r="M93" s="80"/>
    </row>
    <row r="94" spans="1:13" ht="16.2" thickBot="1" x14ac:dyDescent="0.3">
      <c r="A94" s="81"/>
      <c r="B94" s="82"/>
      <c r="C94" s="82"/>
      <c r="D94" s="82"/>
      <c r="E94" s="82"/>
      <c r="F94" s="82" t="s">
        <v>52</v>
      </c>
      <c r="G94" s="82"/>
      <c r="H94" s="82"/>
      <c r="I94" s="82"/>
      <c r="J94" s="82" t="s">
        <v>83</v>
      </c>
      <c r="K94" s="82"/>
      <c r="L94" s="82"/>
      <c r="M94" s="83"/>
    </row>
    <row r="95" spans="1:13" ht="14.4" thickTop="1" x14ac:dyDescent="0.25">
      <c r="A95" s="60"/>
    </row>
    <row r="96" spans="1:13" x14ac:dyDescent="0.25">
      <c r="A96" s="60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</sheetData>
  <sortState xmlns:xlrd2="http://schemas.microsoft.com/office/spreadsheetml/2017/richdata2" ref="H97:H102">
    <sortCondition ref="H97:H102"/>
  </sortState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92:F92"/>
    <mergeCell ref="G92:M92"/>
    <mergeCell ref="I21:I22"/>
    <mergeCell ref="J21:J22"/>
    <mergeCell ref="K21:K22"/>
    <mergeCell ref="L21:L22"/>
    <mergeCell ref="M21:M22"/>
    <mergeCell ref="A76:G76"/>
    <mergeCell ref="H76:M76"/>
    <mergeCell ref="A86:E86"/>
    <mergeCell ref="F86:I86"/>
    <mergeCell ref="J86:M86"/>
    <mergeCell ref="A87:F87"/>
    <mergeCell ref="G87:M87"/>
    <mergeCell ref="A93:F93"/>
    <mergeCell ref="G93:M93"/>
    <mergeCell ref="A94:E94"/>
    <mergeCell ref="F94:I94"/>
    <mergeCell ref="J94:M94"/>
  </mergeCells>
  <conditionalFormatting sqref="B1 B6:B7 B9:B11 B13:B76 B85:B1048576">
    <cfRule type="duplicateValues" dxfId="6" priority="1681"/>
  </conditionalFormatting>
  <conditionalFormatting sqref="B1:B76 B85:B1048576">
    <cfRule type="duplicateValues" dxfId="5" priority="1687"/>
  </conditionalFormatting>
  <conditionalFormatting sqref="B2">
    <cfRule type="duplicateValues" dxfId="4" priority="6"/>
  </conditionalFormatting>
  <conditionalFormatting sqref="B3">
    <cfRule type="duplicateValues" dxfId="3" priority="5"/>
  </conditionalFormatting>
  <conditionalFormatting sqref="B4">
    <cfRule type="duplicateValues" dxfId="2" priority="4"/>
  </conditionalFormatting>
  <conditionalFormatting sqref="B77:B84">
    <cfRule type="duplicateValues" dxfId="1" priority="2"/>
  </conditionalFormatting>
  <conditionalFormatting sqref="B77:B84">
    <cfRule type="duplicateValues" dxfId="0" priority="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групповая гонка ю 17-18</vt:lpstr>
      <vt:lpstr>'ВС групповая гонка ю 17-18'!Заголовки_для_печати</vt:lpstr>
      <vt:lpstr>'ВС групповая гонка ю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2023-04-17T14:30:09Z</cp:lastPrinted>
  <dcterms:created xsi:type="dcterms:W3CDTF">1996-10-08T23:32:33Z</dcterms:created>
  <dcterms:modified xsi:type="dcterms:W3CDTF">2023-04-21T13:52:45Z</dcterms:modified>
</cp:coreProperties>
</file>