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групповая гонка" sheetId="2" r:id="rId2"/>
  </sheets>
  <definedNames>
    <definedName name="_xlnm.Print_Titles" localSheetId="1">'групповая гонка'!$21:$22</definedName>
    <definedName name="_xlnm.Print_Titles" localSheetId="0">'Стартовый протокол'!$18:$19</definedName>
    <definedName name="_xlnm.Print_Area" localSheetId="1">'групповая гонка'!$A$1:$L$109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2" l="1"/>
  <c r="J71" i="2"/>
  <c r="I72" i="2"/>
  <c r="J72" i="2"/>
  <c r="I73" i="2"/>
  <c r="J73" i="2"/>
  <c r="I74" i="2"/>
  <c r="J74" i="2"/>
  <c r="I75" i="2"/>
  <c r="J75" i="2"/>
  <c r="I76" i="2"/>
  <c r="J76" i="2"/>
  <c r="J77" i="2"/>
  <c r="J78" i="2"/>
  <c r="J79" i="2"/>
  <c r="J80" i="2"/>
  <c r="J81" i="2"/>
  <c r="J82" i="2"/>
  <c r="J83" i="2"/>
  <c r="J84" i="2"/>
  <c r="J85" i="2"/>
  <c r="J23" i="2" l="1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H100" i="2" l="1"/>
  <c r="H99" i="2"/>
  <c r="H98" i="2"/>
  <c r="H97" i="2"/>
  <c r="H96" i="2"/>
  <c r="L97" i="2"/>
  <c r="L96" i="2"/>
  <c r="L95" i="2"/>
  <c r="L94" i="2"/>
  <c r="L93" i="2"/>
  <c r="L98" i="2"/>
  <c r="L99" i="2"/>
  <c r="I109" i="2"/>
  <c r="G109" i="2"/>
  <c r="H95" i="2" l="1"/>
  <c r="H94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<sst xmlns="http://schemas.openxmlformats.org/spreadsheetml/2006/main" count="600" uniqueCount="341">
  <si>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</si>
  <si>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</si>
  <si>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</si>
  <si>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</si>
  <si>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</si>
  <si>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</si>
  <si>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</si>
  <si>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</si>
  <si>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</si>
  <si>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</si>
  <si>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</si>
  <si>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</si>
  <si>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</si>
  <si>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</si>
  <si>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</si>
  <si>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</si>
  <si>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</si>
  <si>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</si>
  <si>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</si>
  <si>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</si>
  <si>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</si>
  <si>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</si>
  <si>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</si>
  <si>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</si>
  <si>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</si>
  <si>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</si>
  <si>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</si>
  <si>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</si>
  <si>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</si>
  <si>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</si>
  <si>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</si>
  <si>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</si>
  <si>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</si>
  <si>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</si>
  <si>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</si>
  <si>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</si>
  <si>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</si>
  <si>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</si>
  <si>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</si>
  <si>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</si>
  <si>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</si>
  <si>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</si>
  <si>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</si>
  <si>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</si>
  <si>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</si>
  <si>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</si>
  <si>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</si>
  <si>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</si>
  <si>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</si>
  <si>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</si>
  <si>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</si>
  <si>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</si>
  <si>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</si>
  <si>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</si>
  <si>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</si>
  <si>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</si>
  <si>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</si>
  <si>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</si>
  <si>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</si>
  <si>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</si>
  <si>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</si>
  <si>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</si>
  <si>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</si>
  <si>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</si>
  <si>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</si>
  <si>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</si>
  <si>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</si>
  <si>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</si>
  <si>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</si>
  <si>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</si>
  <si>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</si>
  <si>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</si>
  <si>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</si>
  <si>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</si>
  <si>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</si>
  <si>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</si>
  <si>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</si>
  <si>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</si>
  <si>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</si>
  <si>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</si>
  <si>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</si>
  <si>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</si>
  <si>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</si>
  <si>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</si>
  <si>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</si>
  <si>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</si>
  <si>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</si>
  <si>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</si>
  <si>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</si>
  <si>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</si>
  <si>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</si>
  <si>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</si>
  <si>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</si>
  <si>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</si>
  <si>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</si>
  <si>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</si>
  <si>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</si>
  <si>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</si>
  <si>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</si>
  <si>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</si>
  <si>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</si>
  <si>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</si>
  <si>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</si>
  <si>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</si>
  <si>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</si>
  <si>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</si>
  <si>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</si>
  <si>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</si>
  <si>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</si>
  <si>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</si>
  <si>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</si>
  <si>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</si>
  <si>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</si>
  <si>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</si>
  <si>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</si>
  <si>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</si>
  <si>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</si>
  <si>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</si>
  <si>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</si>
  <si>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</si>
  <si>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</si>
  <si>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</si>
  <si>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</si>
  <si>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</si>
  <si>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</si>
  <si>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</si>
  <si>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</si>
  <si>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</si>
  <si>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</si>
  <si>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</si>
  <si>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</si>
  <si>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</si>
  <si>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</si>
  <si>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</si>
  <si>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</si>
  <si>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</si>
  <si>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</si>
  <si>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</si>
  <si>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</si>
  <si>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</si>
  <si>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</si>
  <si>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</si>
  <si>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</si>
  <si>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</si>
  <si>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</si>
  <si>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</si>
  <si>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</si>
  <si>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</si>
  <si>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</si>
  <si>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</si>
  <si>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</si>
  <si>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</si>
  <si>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</si>
  <si>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</si>
  <si>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</si>
  <si>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</si>
  <si>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</si>
  <si>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</si>
  <si>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</si>
  <si>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</si>
  <si>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</si>
  <si>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</si>
  <si>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</si>
  <si>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</si>
  <si>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</si>
  <si>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</si>
  <si>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</si>
  <si>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</si>
  <si>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</si>
  <si>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</si>
  <si>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№ ВРВС: 0080511611Я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</si>
  <si>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</si>
  <si>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</si>
  <si>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</si>
  <si>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</si>
  <si>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</si>
  <si>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</si>
  <si>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</si>
  <si>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</si>
  <si>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</si>
  <si>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</si>
  <si>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</si>
  <si>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</si>
  <si>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</si>
  <si>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</si>
  <si>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</si>
  <si>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</si>
  <si>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</si>
  <si>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МАКСИМАЛЬНЫЙ ПЕРЕПАД (HD)(м):</t>
  </si>
  <si>
    <t>СУММА ПЕРЕПАДОВ (ТС)(м):</t>
  </si>
  <si>
    <t>Министерство физической культуры и спорта Краснодарского края</t>
  </si>
  <si>
    <t>Федерация велосипедного спорта Кубани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</si>
  <si>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Белореченск</t>
    </r>
  </si>
  <si>
    <t>СОЛУКОВА Н.В. (ВК, г.Краснодар)</t>
  </si>
  <si>
    <t>МЕЛЬНИК А.И. (ВК, г.Краснодар)</t>
  </si>
  <si>
    <r>
      <rPr>
        <sz val="10"/>
        <rFont val="Calibri"/>
        <family val="2"/>
        <charset val="204"/>
        <scheme val="minor"/>
      </rPr>
      <t>ЕЖОВ В.Н. (ВК, г.Краснодар )</t>
    </r>
  </si>
  <si>
    <t>Омская область</t>
  </si>
  <si>
    <t>Краснодарский край</t>
  </si>
  <si>
    <t>Республика Крым</t>
  </si>
  <si>
    <t>Удмуртская Республика</t>
  </si>
  <si>
    <t>Кемеровская область</t>
  </si>
  <si>
    <t>№ ЕКП 2021: 33273</t>
  </si>
  <si>
    <t>Юниоры 17-18 лет</t>
  </si>
  <si>
    <t>ХОМЯКОВ Артемий</t>
  </si>
  <si>
    <t>02.11.2003</t>
  </si>
  <si>
    <t>Республика Башкортостан</t>
  </si>
  <si>
    <t>ПАЛАГИЧЕВ Иван</t>
  </si>
  <si>
    <t>05.07.2003</t>
  </si>
  <si>
    <t>РАХИМОВ Нурислам</t>
  </si>
  <si>
    <t>22.06.2004</t>
  </si>
  <si>
    <t>СУТЯГИН Кирилл</t>
  </si>
  <si>
    <t>25.04.2003</t>
  </si>
  <si>
    <t>КОНДРАТЬЕВ Артём</t>
  </si>
  <si>
    <t>22.09.2003</t>
  </si>
  <si>
    <t>ДИКИЙ Марк</t>
  </si>
  <si>
    <t>25.07.2003</t>
  </si>
  <si>
    <t>ЗИМАРИН Матвей</t>
  </si>
  <si>
    <t>27.10.2003</t>
  </si>
  <si>
    <t>СИДОВ Роман</t>
  </si>
  <si>
    <t>11.03.2004</t>
  </si>
  <si>
    <t>САЛОМАТОВ Семён</t>
  </si>
  <si>
    <t>ЗАКИРОВ Тимур</t>
  </si>
  <si>
    <t>06.06.2004</t>
  </si>
  <si>
    <t>ПЛАКУШКИН Иван</t>
  </si>
  <si>
    <t>САННИКОВ Илья</t>
  </si>
  <si>
    <t>05.10.2004</t>
  </si>
  <si>
    <t>ТИШКИН Александр</t>
  </si>
  <si>
    <t>27.05.2003</t>
  </si>
  <si>
    <t>ТЕЛЕГИН Никита</t>
  </si>
  <si>
    <t>18.02.2004</t>
  </si>
  <si>
    <t>ГУТОВСКИЙ Владислав</t>
  </si>
  <si>
    <t>15.09.2003</t>
  </si>
  <si>
    <t>НИКИШИН Денис</t>
  </si>
  <si>
    <t>ТРУБЕЦКОЙ Арсений</t>
  </si>
  <si>
    <t>26.07.2004</t>
  </si>
  <si>
    <t>ГРИБАНОВ Александр</t>
  </si>
  <si>
    <t>ДОРОШЕНКО Святослав</t>
  </si>
  <si>
    <t>23.06.2003</t>
  </si>
  <si>
    <t>ДОКУЧАЕВ Михаил</t>
  </si>
  <si>
    <t>07.07.2003</t>
  </si>
  <si>
    <t>ВАСИЛЬЕВ Павел</t>
  </si>
  <si>
    <t>26.04.2004</t>
  </si>
  <si>
    <t>ШИРКОВСКИЙ Николай</t>
  </si>
  <si>
    <t>20.03.2003</t>
  </si>
  <si>
    <t>МАЛИНОВСКИЙ Никита</t>
  </si>
  <si>
    <t>ФЕСЕНКО Даниил</t>
  </si>
  <si>
    <t>14.06.2004</t>
  </si>
  <si>
    <t>НАГОВИЦЫН Вадим</t>
  </si>
  <si>
    <t>09.05.2003</t>
  </si>
  <si>
    <t>РАДУЛОВ Артем</t>
  </si>
  <si>
    <t>19.03.2003</t>
  </si>
  <si>
    <t>САМОЙЛОВ Даниил</t>
  </si>
  <si>
    <t>21.03.2003</t>
  </si>
  <si>
    <t>ЕСИК Артемий</t>
  </si>
  <si>
    <t>21.05.2004</t>
  </si>
  <si>
    <t>28.10.2003</t>
  </si>
  <si>
    <t>ПОДБЕЛЛО Иван</t>
  </si>
  <si>
    <t>15.02.2004</t>
  </si>
  <si>
    <t>ХУСАИНОВ Ильфат</t>
  </si>
  <si>
    <t>21.04.2003</t>
  </si>
  <si>
    <t>МЕЛЬНИК Илья</t>
  </si>
  <si>
    <t>24.03.2004</t>
  </si>
  <si>
    <t>ГАБДУЛЛИН Тимур</t>
  </si>
  <si>
    <t>01.03.2003</t>
  </si>
  <si>
    <t>ДОЛМАТОВ Александр</t>
  </si>
  <si>
    <t>СВИРИДОВ Егор</t>
  </si>
  <si>
    <t>31.08.2004</t>
  </si>
  <si>
    <t>ДМИТРИЕВ Иван</t>
  </si>
  <si>
    <t>БЕЛИКОВ Павел</t>
  </si>
  <si>
    <t>12.07.2003</t>
  </si>
  <si>
    <t>ШИШКИН Егор</t>
  </si>
  <si>
    <t>01.10.2004</t>
  </si>
  <si>
    <t>ПОПОВ Владислав</t>
  </si>
  <si>
    <t>Волгоградская область</t>
  </si>
  <si>
    <t>ЗДЕРИХИН Артем</t>
  </si>
  <si>
    <t>ГАЛИЦКИЙ Артем</t>
  </si>
  <si>
    <t>20.06.2004</t>
  </si>
  <si>
    <t>ИВЧЕНКО Андрей</t>
  </si>
  <si>
    <t>22.07.2004</t>
  </si>
  <si>
    <t>СМИРНОВ Владислав</t>
  </si>
  <si>
    <t>САВИН Савелий</t>
  </si>
  <si>
    <t>РОСЛЯКОВ Владислав</t>
  </si>
  <si>
    <t>12.03.2004</t>
  </si>
  <si>
    <t>КОЛЕСНИКОВ Максим</t>
  </si>
  <si>
    <t>18.04.2003</t>
  </si>
  <si>
    <t>ПОПКОВ Алексей</t>
  </si>
  <si>
    <t>11.09.2003</t>
  </si>
  <si>
    <t>ЯВЕНКОВ Александр</t>
  </si>
  <si>
    <t>15.04.2004</t>
  </si>
  <si>
    <t>СМЕТАНИН Владимир</t>
  </si>
  <si>
    <t>14.02.2004</t>
  </si>
  <si>
    <t>ДЕНИСЮК Даниил</t>
  </si>
  <si>
    <t>10.12.2003</t>
  </si>
  <si>
    <t>ЗИННИК Владислав</t>
  </si>
  <si>
    <t>ЛАКУМОВ Юрий</t>
  </si>
  <si>
    <t>17.01.2004</t>
  </si>
  <si>
    <t>БАДИГИН Александр</t>
  </si>
  <si>
    <t>22.04.2004</t>
  </si>
  <si>
    <t>ВАКУЛИН Игорь</t>
  </si>
  <si>
    <t>ДЕМЧЕНКО Даниил</t>
  </si>
  <si>
    <t>ГРЯЗНОВ Денис</t>
  </si>
  <si>
    <t>10.04.2004</t>
  </si>
  <si>
    <t>КРЮКОВ Виталий</t>
  </si>
  <si>
    <t>ОРЛОВ Никита</t>
  </si>
  <si>
    <t>17.04.2004</t>
  </si>
  <si>
    <t>СУХИХ Максим</t>
  </si>
  <si>
    <t>ВСЕРОССИЙСКИЕ СОРЕВНОВАНИЯ</t>
  </si>
  <si>
    <t>Москва</t>
  </si>
  <si>
    <t>шоссе - групповая гонка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</si>
  <si>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27 августа 2021 года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</si>
  <si>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10ч 30м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</si>
  <si>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13ч 25м</t>
    </r>
  </si>
  <si>
    <t>40/3</t>
  </si>
  <si>
    <t>БЛОХИН Иван</t>
  </si>
  <si>
    <t>29.04.2004</t>
  </si>
  <si>
    <t>Нижегородская область</t>
  </si>
  <si>
    <t>МИЛЛЕР Кирилл</t>
  </si>
  <si>
    <t>ГОЛОВАХА Мирослав</t>
  </si>
  <si>
    <t>14.10.2004</t>
  </si>
  <si>
    <t>15.05.2003</t>
  </si>
  <si>
    <t>БРЕСЛАВСКИЙ Роман</t>
  </si>
  <si>
    <t>30.04.2003</t>
  </si>
  <si>
    <t>14.04.2003</t>
  </si>
  <si>
    <t>ШТИН Валерий</t>
  </si>
  <si>
    <t>Иркутская область</t>
  </si>
  <si>
    <t>МОЛЧАНОВ Иван</t>
  </si>
  <si>
    <t>17.09.2003</t>
  </si>
  <si>
    <t>ТЕТЕНКОВ Глеб</t>
  </si>
  <si>
    <t>16.01.2004</t>
  </si>
  <si>
    <t>МЕРТВИНЦЕВ Аскольд</t>
  </si>
  <si>
    <t>30.07.2004</t>
  </si>
  <si>
    <t>МАМЕТОВ Данил</t>
  </si>
  <si>
    <t>18.08.2003</t>
  </si>
  <si>
    <t>09.11.2003</t>
  </si>
  <si>
    <t>ИВАНОВ Владислав</t>
  </si>
  <si>
    <t>17.07.2004</t>
  </si>
  <si>
    <t>НФ</t>
  </si>
  <si>
    <t>Температура: +29/+33</t>
  </si>
  <si>
    <t>Влажность: 51%</t>
  </si>
  <si>
    <t>Осадки: ясно</t>
  </si>
  <si>
    <t>Ветер: 2 м/с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</si>
</sst>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7" formatCode="hh:mm:ss"/>
  </numFmts>
  <fonts count="28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56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NumberFormat="1" applyFont="1" applyFill="1" applyBorder="1" applyAlignment="1" applyProtection="1">
      <alignment horizontal="center" vertical="center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20" fontId="4" fillId="0" borderId="0" xfId="4" applyNumberFormat="1" applyFont="1" applyBorder="1" applyAlignment="1">
      <alignment vertical="center"/>
    </xf>
    <xf numFmtId="21" fontId="4" fillId="0" borderId="0" xfId="4" applyNumberFormat="1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0" fontId="3" fillId="0" borderId="27" xfId="4" applyFont="1" applyFill="1" applyBorder="1" applyAlignment="1">
      <alignment horizontal="center" vertical="center" wrapText="1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1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1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40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4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9" fillId="0" borderId="15" xfId="4" applyFont="1" applyFill="1" applyBorder="1" applyAlignment="1">
      <alignment horizontal="right" vertical="center"/>
    </xf>
    <xf numFmtId="0" fontId="27" fillId="0" borderId="15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27" xfId="4" applyNumberFormat="1" applyFont="1" applyBorder="1" applyAlignment="1">
      <alignment horizontal="center" vertical="center" wrapText="1"/>
    </xf>
    <xf numFmtId="165" fontId="3" fillId="0" borderId="27" xfId="4" applyNumberFormat="1" applyFont="1" applyBorder="1" applyAlignment="1">
      <alignment horizontal="center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NumberFormat="1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28" xfId="4" applyFont="1" applyFill="1" applyBorder="1" applyAlignment="1">
      <alignment horizontal="center" vertical="center" wrapText="1"/>
    </xf>
    <xf numFmtId="0" fontId="3" fillId="0" borderId="28" xfId="4" applyFont="1" applyBorder="1" applyAlignment="1">
      <alignment horizontal="center" vertical="center" wrapText="1"/>
    </xf>
    <xf numFmtId="0" fontId="3" fillId="0" borderId="50" xfId="4" applyNumberFormat="1" applyFont="1" applyBorder="1" applyAlignment="1">
      <alignment horizontal="center" vertical="center"/>
    </xf>
    <xf numFmtId="0" fontId="3" fillId="0" borderId="45" xfId="4" applyNumberFormat="1" applyFont="1" applyBorder="1" applyAlignment="1">
      <alignment horizontal="center" vertical="center" wrapText="1"/>
    </xf>
    <xf numFmtId="0" fontId="3" fillId="0" borderId="45" xfId="4" applyFont="1" applyBorder="1" applyAlignment="1">
      <alignment horizontal="left" vertical="center" wrapText="1"/>
    </xf>
    <xf numFmtId="14" fontId="3" fillId="0" borderId="45" xfId="4" applyNumberFormat="1" applyFont="1" applyBorder="1" applyAlignment="1">
      <alignment horizontal="center" vertical="center"/>
    </xf>
    <xf numFmtId="164" fontId="3" fillId="0" borderId="45" xfId="1" applyNumberFormat="1" applyFont="1" applyFill="1" applyBorder="1" applyAlignment="1">
      <alignment horizontal="center" vertical="center" wrapText="1"/>
    </xf>
    <xf numFmtId="0" fontId="23" fillId="0" borderId="45" xfId="5" applyFont="1" applyFill="1" applyBorder="1" applyAlignment="1">
      <alignment horizontal="center" vertical="center" wrapText="1"/>
    </xf>
    <xf numFmtId="165" fontId="3" fillId="0" borderId="45" xfId="4" applyNumberFormat="1" applyFont="1" applyBorder="1" applyAlignment="1">
      <alignment horizontal="center" vertical="center"/>
    </xf>
    <xf numFmtId="165" fontId="3" fillId="0" borderId="45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0" fontId="3" fillId="0" borderId="45" xfId="4" applyFont="1" applyFill="1" applyBorder="1" applyAlignment="1">
      <alignment horizontal="center" vertical="center"/>
    </xf>
    <xf numFmtId="0" fontId="3" fillId="0" borderId="51" xfId="4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15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4" fillId="2" borderId="48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 wrapText="1"/>
    </xf>
    <xf numFmtId="0" fontId="14" fillId="2" borderId="48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7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9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167" fontId="3" fillId="0" borderId="27" xfId="4" applyNumberFormat="1" applyFont="1" applyBorder="1" applyAlignment="1">
      <alignment horizontal="center" vertical="center"/>
    </xf>
    <xf numFmtId="21" fontId="3" fillId="0" borderId="27" xfId="4" applyNumberFormat="1" applyFont="1" applyBorder="1" applyAlignment="1">
      <alignment horizontal="center" vertical="center"/>
    </xf>
    <xf numFmtId="21" fontId="3" fillId="0" borderId="27" xfId="0" applyNumberFormat="1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286014</xdr:colOff>
      <xdr:row>0</xdr:row>
      <xdr:rowOff>62056</xdr:rowOff>
    </xdr:from>
    <xdr:to>
      <xdr:col>3</xdr:col>
      <xdr:colOff>190499</xdr:colOff>
      <xdr:row>2</xdr:row>
      <xdr:rowOff>199347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300" y="62056"/>
          <a:ext cx="856985" cy="7087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163285</xdr:colOff>
      <xdr:row>2</xdr:row>
      <xdr:rowOff>201593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8571" cy="773093"/>
        </a:xfrm>
        <a:prstGeom prst="rect">
          <a:avLst/>
        </a:prstGeom>
      </xdr:spPr>
    </xdr:pic>
    <xdr:clientData/>
  </xdr:twoCellAnchor>
  <xdr:oneCellAnchor>
    <xdr:from>
      <xdr:col>11</xdr:col>
      <xdr:colOff>231322</xdr:colOff>
      <xdr:row>0</xdr:row>
      <xdr:rowOff>54429</xdr:rowOff>
    </xdr:from>
    <xdr:ext cx="660801" cy="712314"/>
    <xdr:pic>
      <xdr:nvPicPr>
        <xdr:cNvPr id="5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97143" y="54429"/>
          <a:ext cx="660801" cy="712314"/>
        </a:xfrm>
        <a:prstGeom prst="rect">
          <a:avLst/>
        </a:prstGeom>
      </xdr:spPr>
    </xdr:pic>
    <xdr:clientData/>
  </xdr:oneCellAnchor>
  <xdr:oneCellAnchor>
    <xdr:from>
      <xdr:col>9</xdr:col>
      <xdr:colOff>449036</xdr:colOff>
      <xdr:row>102</xdr:row>
      <xdr:rowOff>95250</xdr:rowOff>
    </xdr:from>
    <xdr:ext cx="647700" cy="762000"/>
    <xdr:pic>
      <xdr:nvPicPr>
        <xdr:cNvPr id="6" name="Picture 11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87256" t="50125" r="6425" b="10560"/>
        <a:stretch/>
      </xdr:blipFill>
      <xdr:spPr>
        <a:xfrm>
          <a:off x="8477250" y="20832536"/>
          <a:ext cx="647700" cy="762000"/>
        </a:xfrm>
        <a:prstGeom prst="rect">
          <a:avLst/>
        </a:prstGeom>
      </xdr:spPr>
    </xdr:pic>
    <xdr:clientData/>
  </xdr:oneCellAnchor>
  <xdr:oneCellAnchor>
    <xdr:from>
      <xdr:col>6</xdr:col>
      <xdr:colOff>707571</xdr:colOff>
      <xdr:row>102</xdr:row>
      <xdr:rowOff>118382</xdr:rowOff>
    </xdr:from>
    <xdr:ext cx="1057275" cy="590550"/>
    <xdr:pic>
      <xdr:nvPicPr>
        <xdr:cNvPr id="7" name="Picture 11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0736" t="55040" r="38949" b="14492"/>
        <a:stretch/>
      </xdr:blipFill>
      <xdr:spPr>
        <a:xfrm>
          <a:off x="5347607" y="20855668"/>
          <a:ext cx="1057275" cy="5905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202" t="s">
        <v>37</v>
      </c>
      <c r="B1" s="202"/>
      <c r="C1" s="202"/>
      <c r="D1" s="202"/>
      <c r="E1" s="202"/>
      <c r="F1" s="202"/>
      <c r="G1" s="202"/>
    </row>
    <row r="2" spans="1:9" ht="15.75" customHeight="1" x14ac:dyDescent="0.2">
      <c r="A2" s="203" t="s">
        <v>59</v>
      </c>
      <c r="B2" s="203"/>
      <c r="C2" s="203"/>
      <c r="D2" s="203"/>
      <c r="E2" s="203"/>
      <c r="F2" s="203"/>
      <c r="G2" s="203"/>
    </row>
    <row r="3" spans="1:9" ht="21" x14ac:dyDescent="0.2">
      <c r="A3" s="202" t="s">
        <v>38</v>
      </c>
      <c r="B3" s="202"/>
      <c r="C3" s="202"/>
      <c r="D3" s="202"/>
      <c r="E3" s="202"/>
      <c r="F3" s="202"/>
      <c r="G3" s="202"/>
    </row>
    <row r="4" spans="1:9" ht="21" x14ac:dyDescent="0.2">
      <c r="A4" s="202" t="s">
        <v>53</v>
      </c>
      <c r="B4" s="202"/>
      <c r="C4" s="202"/>
      <c r="D4" s="202"/>
      <c r="E4" s="202"/>
      <c r="F4" s="202"/>
      <c r="G4" s="202"/>
    </row>
    <row r="5" spans="1:9" s="2" customFormat="1" ht="28.5" x14ac:dyDescent="0.2">
      <c r="A5" s="204" t="s">
        <v>25</v>
      </c>
      <c r="B5" s="204"/>
      <c r="C5" s="204"/>
      <c r="D5" s="204"/>
      <c r="E5" s="204"/>
      <c r="F5" s="204"/>
      <c r="G5" s="204"/>
      <c r="I5" s="3"/>
    </row>
    <row r="6" spans="1:9" s="2" customFormat="1" ht="18" customHeight="1" thickBot="1" x14ac:dyDescent="0.25">
      <c r="A6" s="194" t="s">
        <v>39</v>
      </c>
      <c r="B6" s="194"/>
      <c r="C6" s="194"/>
      <c r="D6" s="194"/>
      <c r="E6" s="194"/>
      <c r="F6" s="194"/>
      <c r="G6" s="194"/>
    </row>
    <row r="7" spans="1:9" ht="18" customHeight="1" thickTop="1" x14ac:dyDescent="0.2">
      <c r="A7" s="195" t="s">
        <v>0</v>
      </c>
      <c r="B7" s="196"/>
      <c r="C7" s="196"/>
      <c r="D7" s="196"/>
      <c r="E7" s="196"/>
      <c r="F7" s="196"/>
      <c r="G7" s="197"/>
    </row>
    <row r="8" spans="1:9" ht="18" customHeight="1" x14ac:dyDescent="0.2">
      <c r="A8" s="198" t="s">
        <v>1</v>
      </c>
      <c r="B8" s="199"/>
      <c r="C8" s="199"/>
      <c r="D8" s="199"/>
      <c r="E8" s="199"/>
      <c r="F8" s="199"/>
      <c r="G8" s="200"/>
    </row>
    <row r="9" spans="1:9" ht="19.5" customHeight="1" x14ac:dyDescent="0.2">
      <c r="A9" s="198" t="s">
        <v>2</v>
      </c>
      <c r="B9" s="199"/>
      <c r="C9" s="199"/>
      <c r="D9" s="199"/>
      <c r="E9" s="199"/>
      <c r="F9" s="199"/>
      <c r="G9" s="200"/>
    </row>
    <row r="10" spans="1:9" ht="15.75" x14ac:dyDescent="0.2">
      <c r="A10" s="4" t="s">
        <v>3</v>
      </c>
      <c r="B10" s="5"/>
      <c r="C10" s="6" t="s">
        <v>171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201" t="s">
        <v>27</v>
      </c>
      <c r="E11" s="201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57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207" t="s">
        <v>26</v>
      </c>
      <c r="B18" s="209" t="s">
        <v>19</v>
      </c>
      <c r="C18" s="209" t="s">
        <v>20</v>
      </c>
      <c r="D18" s="211" t="s">
        <v>21</v>
      </c>
      <c r="E18" s="209" t="s">
        <v>22</v>
      </c>
      <c r="F18" s="209" t="s">
        <v>29</v>
      </c>
      <c r="G18" s="205" t="s">
        <v>23</v>
      </c>
    </row>
    <row r="19" spans="1:13" s="36" customFormat="1" ht="22.5" customHeight="1" x14ac:dyDescent="0.2">
      <c r="A19" s="208"/>
      <c r="B19" s="210"/>
      <c r="C19" s="210"/>
      <c r="D19" s="212"/>
      <c r="E19" s="210"/>
      <c r="F19" s="213"/>
      <c r="G19" s="206"/>
    </row>
    <row r="20" spans="1:13" s="41" customFormat="1" ht="32.25" customHeight="1" x14ac:dyDescent="0.2">
      <c r="A20" s="51">
        <v>1</v>
      </c>
      <c r="B20" s="53">
        <v>25</v>
      </c>
      <c r="C20" s="37" t="s">
        <v>114</v>
      </c>
      <c r="D20" s="38">
        <v>38797</v>
      </c>
      <c r="E20" s="39" t="s">
        <v>100</v>
      </c>
      <c r="F20" s="54">
        <v>0.45902777777777781</v>
      </c>
      <c r="G20" s="40"/>
      <c r="H20" s="41">
        <f t="shared" ref="H20:H51" ca="1" si="0">RAND()</f>
        <v>0.38086991781194757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156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0.70685177405725708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94</v>
      </c>
      <c r="D22" s="38">
        <v>38534</v>
      </c>
      <c r="E22" s="39" t="s">
        <v>95</v>
      </c>
      <c r="F22" s="54">
        <v>0.46041666666666697</v>
      </c>
      <c r="G22" s="40"/>
      <c r="H22" s="41">
        <f t="shared" ca="1" si="0"/>
        <v>0.752702367707479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161</v>
      </c>
      <c r="D23" s="38">
        <v>39071</v>
      </c>
      <c r="E23" s="39" t="s">
        <v>154</v>
      </c>
      <c r="F23" s="54">
        <v>0.46111111111111103</v>
      </c>
      <c r="G23" s="42"/>
      <c r="H23" s="41">
        <f t="shared" ca="1" si="0"/>
        <v>0.65213504480175899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118</v>
      </c>
      <c r="D24" s="38">
        <v>38492</v>
      </c>
      <c r="E24" s="39" t="s">
        <v>61</v>
      </c>
      <c r="F24" s="54">
        <v>0.46180555555555503</v>
      </c>
      <c r="G24" s="42"/>
      <c r="H24" s="41">
        <f t="shared" ca="1" si="0"/>
        <v>0.81625594677592972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120</v>
      </c>
      <c r="D25" s="38">
        <v>38541</v>
      </c>
      <c r="E25" s="39" t="s">
        <v>75</v>
      </c>
      <c r="F25" s="54">
        <v>0.46250000000000002</v>
      </c>
      <c r="G25" s="42"/>
      <c r="H25" s="41">
        <f t="shared" ca="1" si="0"/>
        <v>0.43238060620893326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65</v>
      </c>
      <c r="D26" s="38">
        <v>38576</v>
      </c>
      <c r="E26" s="39" t="s">
        <v>63</v>
      </c>
      <c r="F26" s="54">
        <v>0.46319444444444402</v>
      </c>
      <c r="G26" s="42"/>
      <c r="H26" s="41">
        <f t="shared" ca="1" si="0"/>
        <v>0.12255053522140957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119</v>
      </c>
      <c r="D27" s="38">
        <v>38756</v>
      </c>
      <c r="E27" s="39" t="s">
        <v>63</v>
      </c>
      <c r="F27" s="54">
        <v>0.46388888888888902</v>
      </c>
      <c r="G27" s="42"/>
      <c r="H27" s="41">
        <f t="shared" ca="1" si="0"/>
        <v>0.92953337138533076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0.30736368660124791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72</v>
      </c>
      <c r="D29" s="38">
        <v>38360</v>
      </c>
      <c r="E29" s="39" t="s">
        <v>63</v>
      </c>
      <c r="F29" s="54">
        <v>0.46527777777777701</v>
      </c>
      <c r="G29" s="45"/>
      <c r="H29" s="41">
        <f t="shared" ca="1" si="0"/>
        <v>0.62434947569354604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105</v>
      </c>
      <c r="D30" s="38">
        <v>38778</v>
      </c>
      <c r="E30" s="39" t="s">
        <v>85</v>
      </c>
      <c r="F30" s="54">
        <v>0.46597222222222201</v>
      </c>
      <c r="G30" s="42"/>
      <c r="H30" s="41">
        <f t="shared" ca="1" si="0"/>
        <v>0.64933108645500581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147</v>
      </c>
      <c r="D31" s="38">
        <v>38988</v>
      </c>
      <c r="E31" s="39" t="s">
        <v>130</v>
      </c>
      <c r="F31" s="54">
        <v>0.46666666666666601</v>
      </c>
      <c r="G31" s="42"/>
      <c r="H31" s="41">
        <f t="shared" ca="1" si="0"/>
        <v>0.82973118381392064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166</v>
      </c>
      <c r="D32" s="38">
        <v>38855</v>
      </c>
      <c r="E32" s="39" t="s">
        <v>134</v>
      </c>
      <c r="F32" s="54">
        <v>0.46736111111111001</v>
      </c>
      <c r="G32" s="42"/>
      <c r="H32" s="41">
        <f t="shared" ca="1" si="0"/>
        <v>7.7493885016051145E-2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165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0.32775683195427507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128</v>
      </c>
      <c r="D34" s="38">
        <v>39219</v>
      </c>
      <c r="E34" s="39" t="s">
        <v>63</v>
      </c>
      <c r="F34" s="54">
        <v>0.468749999999999</v>
      </c>
      <c r="G34" s="42"/>
      <c r="H34" s="41">
        <f t="shared" ca="1" si="0"/>
        <v>3.9524917321898556E-2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91</v>
      </c>
      <c r="D35" s="38">
        <v>38529</v>
      </c>
      <c r="E35" s="39" t="s">
        <v>63</v>
      </c>
      <c r="F35" s="54">
        <v>0.469444444444444</v>
      </c>
      <c r="G35" s="42"/>
      <c r="H35" s="41">
        <f t="shared" ca="1" si="0"/>
        <v>2.8977398050997194E-2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90</v>
      </c>
      <c r="D36" s="38">
        <v>38602</v>
      </c>
      <c r="E36" s="39" t="s">
        <v>63</v>
      </c>
      <c r="F36" s="54">
        <v>0.470138888888888</v>
      </c>
      <c r="G36" s="42"/>
      <c r="H36" s="41">
        <f t="shared" ca="1" si="0"/>
        <v>0.20110433087302804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54</v>
      </c>
      <c r="D37" s="38"/>
      <c r="E37" s="39" t="s">
        <v>34</v>
      </c>
      <c r="F37" s="54">
        <v>0.47083333333333199</v>
      </c>
      <c r="G37" s="42"/>
      <c r="H37" s="41">
        <f t="shared" ca="1" si="0"/>
        <v>0.70118125966001577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117</v>
      </c>
      <c r="D38" s="38">
        <v>38454</v>
      </c>
      <c r="E38" s="39" t="s">
        <v>61</v>
      </c>
      <c r="F38" s="54">
        <v>0.47152777777777699</v>
      </c>
      <c r="G38" s="42"/>
      <c r="H38" s="41">
        <f t="shared" ca="1" si="0"/>
        <v>0.45472137287559256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122</v>
      </c>
      <c r="D39" s="38">
        <v>38803</v>
      </c>
      <c r="E39" s="39" t="s">
        <v>63</v>
      </c>
      <c r="F39" s="54">
        <v>0.47222222222222099</v>
      </c>
      <c r="G39" s="42"/>
      <c r="H39" s="41">
        <f t="shared" ca="1" si="0"/>
        <v>1.4716171365095509E-2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123</v>
      </c>
      <c r="D40" s="38">
        <v>39242</v>
      </c>
      <c r="E40" s="39" t="s">
        <v>63</v>
      </c>
      <c r="F40" s="54">
        <v>0.47291666666666499</v>
      </c>
      <c r="G40" s="42"/>
      <c r="H40" s="41">
        <f t="shared" ca="1" si="0"/>
        <v>0.14082453491525859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71</v>
      </c>
      <c r="D41" s="38">
        <v>38853</v>
      </c>
      <c r="E41" s="39" t="s">
        <v>63</v>
      </c>
      <c r="F41" s="54">
        <v>0.47361111111110998</v>
      </c>
      <c r="G41" s="42"/>
      <c r="H41" s="41">
        <f t="shared" ca="1" si="0"/>
        <v>0.51024254686361736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141</v>
      </c>
      <c r="D42" s="38">
        <v>38896</v>
      </c>
      <c r="E42" s="39" t="s">
        <v>70</v>
      </c>
      <c r="F42" s="54">
        <v>0.47430555555555398</v>
      </c>
      <c r="G42" s="42"/>
      <c r="H42" s="41">
        <f t="shared" ca="1" si="0"/>
        <v>4.1213789567908776E-3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135</v>
      </c>
      <c r="D43" s="38">
        <v>38849</v>
      </c>
      <c r="E43" s="39" t="s">
        <v>100</v>
      </c>
      <c r="F43" s="54">
        <v>0.47499999999999898</v>
      </c>
      <c r="G43" s="42"/>
      <c r="H43" s="41">
        <f t="shared" ca="1" si="0"/>
        <v>0.60929897589080673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142</v>
      </c>
      <c r="D44" s="38">
        <v>38885</v>
      </c>
      <c r="E44" s="39" t="s">
        <v>75</v>
      </c>
      <c r="F44" s="54">
        <v>0.47569444444444298</v>
      </c>
      <c r="G44" s="42"/>
      <c r="H44" s="41">
        <f t="shared" ca="1" si="0"/>
        <v>0.82547695572163293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83</v>
      </c>
      <c r="D45" s="38">
        <v>38780</v>
      </c>
      <c r="E45" s="39" t="s">
        <v>172</v>
      </c>
      <c r="F45" s="54">
        <v>0.47638888888888797</v>
      </c>
      <c r="G45" s="42"/>
      <c r="H45" s="41">
        <f t="shared" ca="1" si="0"/>
        <v>0.47742830028408922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164</v>
      </c>
      <c r="D46" s="38">
        <v>39027</v>
      </c>
      <c r="E46" s="39" t="s">
        <v>134</v>
      </c>
      <c r="F46" s="54">
        <v>0.47708333333333203</v>
      </c>
      <c r="G46" s="42"/>
      <c r="H46" s="41">
        <f t="shared" ca="1" si="0"/>
        <v>8.2211032515127958E-2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133</v>
      </c>
      <c r="D47" s="38">
        <v>39330</v>
      </c>
      <c r="E47" s="39" t="s">
        <v>134</v>
      </c>
      <c r="F47" s="54">
        <v>0.47777777777777602</v>
      </c>
      <c r="G47" s="42"/>
      <c r="H47" s="41">
        <f t="shared" ca="1" si="0"/>
        <v>0.46097443191877796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106</v>
      </c>
      <c r="D48" s="38">
        <v>38485</v>
      </c>
      <c r="E48" s="39" t="s">
        <v>95</v>
      </c>
      <c r="F48" s="54">
        <v>0.47847222222222102</v>
      </c>
      <c r="G48" s="42"/>
      <c r="H48" s="41">
        <f t="shared" ca="1" si="0"/>
        <v>7.578232377172156E-2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102</v>
      </c>
      <c r="D49" s="38">
        <v>38775</v>
      </c>
      <c r="E49" s="39" t="s">
        <v>63</v>
      </c>
      <c r="F49" s="54">
        <v>0.47916666666666502</v>
      </c>
      <c r="G49" s="42"/>
      <c r="H49" s="41">
        <f t="shared" ca="1" si="0"/>
        <v>0.76978558391222851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145</v>
      </c>
      <c r="D50" s="38">
        <v>38798</v>
      </c>
      <c r="E50" s="39" t="s">
        <v>172</v>
      </c>
      <c r="F50" s="54">
        <v>0.47986111111110902</v>
      </c>
      <c r="G50" s="42"/>
      <c r="H50" s="41">
        <f t="shared" ca="1" si="0"/>
        <v>0.26597218711623027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78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0.50015578606149336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80</v>
      </c>
      <c r="D52" s="38">
        <v>38701</v>
      </c>
      <c r="E52" s="39" t="s">
        <v>173</v>
      </c>
      <c r="F52" s="54">
        <v>0.48124999999999801</v>
      </c>
      <c r="G52" s="42"/>
      <c r="H52" s="41">
        <f t="shared" ref="H52:H82" ca="1" si="1">RAND()</f>
        <v>0.59444674854943691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158</v>
      </c>
      <c r="D53" s="38">
        <v>39017</v>
      </c>
      <c r="E53" s="39" t="s">
        <v>61</v>
      </c>
      <c r="F53" s="54">
        <v>0.48194444444444301</v>
      </c>
      <c r="G53" s="42"/>
      <c r="H53" s="41">
        <f t="shared" ca="1" si="1"/>
        <v>0.71798174735694653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149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0.34689620704948754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76</v>
      </c>
      <c r="D55" s="38">
        <v>38875</v>
      </c>
      <c r="E55" s="39" t="s">
        <v>63</v>
      </c>
      <c r="F55" s="54">
        <v>0.48333333333333101</v>
      </c>
      <c r="G55" s="42"/>
      <c r="H55" s="41">
        <f t="shared" ca="1" si="1"/>
        <v>0.67285543794687841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111</v>
      </c>
      <c r="D56" s="38">
        <v>38855</v>
      </c>
      <c r="E56" s="39" t="s">
        <v>112</v>
      </c>
      <c r="F56" s="54">
        <v>0.484027777777776</v>
      </c>
      <c r="G56" s="42"/>
      <c r="H56" s="41">
        <f t="shared" ca="1" si="1"/>
        <v>5.6732657684933185E-2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117</v>
      </c>
      <c r="D57" s="38">
        <v>38766</v>
      </c>
      <c r="E57" s="39" t="s">
        <v>63</v>
      </c>
      <c r="F57" s="54">
        <v>0.48472222222222</v>
      </c>
      <c r="G57" s="42"/>
      <c r="H57" s="41">
        <f t="shared" ca="1" si="1"/>
        <v>3.8853083305526392E-2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69</v>
      </c>
      <c r="D58" s="38">
        <v>38495</v>
      </c>
      <c r="E58" s="39" t="s">
        <v>70</v>
      </c>
      <c r="F58" s="54">
        <v>0.485416666666664</v>
      </c>
      <c r="G58" s="42"/>
      <c r="H58" s="41">
        <f t="shared" ca="1" si="1"/>
        <v>0.87184700923659997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108</v>
      </c>
      <c r="D59" s="38">
        <v>38890</v>
      </c>
      <c r="E59" s="39" t="s">
        <v>109</v>
      </c>
      <c r="F59" s="54">
        <v>0.486111111111109</v>
      </c>
      <c r="G59" s="42"/>
      <c r="H59" s="41">
        <f t="shared" ca="1" si="1"/>
        <v>0.12973345628939803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157</v>
      </c>
      <c r="D60" s="38">
        <v>39467</v>
      </c>
      <c r="E60" s="39" t="s">
        <v>63</v>
      </c>
      <c r="F60" s="54">
        <v>0.48680555555555299</v>
      </c>
      <c r="G60" s="42"/>
      <c r="H60" s="41">
        <f t="shared" ca="1" si="1"/>
        <v>0.69676980406178124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77</v>
      </c>
      <c r="D61" s="38">
        <v>38466</v>
      </c>
      <c r="E61" s="39" t="s">
        <v>172</v>
      </c>
      <c r="F61" s="54">
        <v>0.48749999999999799</v>
      </c>
      <c r="G61" s="42"/>
      <c r="H61" s="41">
        <f t="shared" ca="1" si="1"/>
        <v>0.50643187954868829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163</v>
      </c>
      <c r="D62" s="38">
        <v>38817</v>
      </c>
      <c r="E62" s="39" t="s">
        <v>134</v>
      </c>
      <c r="F62" s="54">
        <v>0.48819444444444199</v>
      </c>
      <c r="G62" s="42"/>
      <c r="H62" s="41">
        <f t="shared" ca="1" si="1"/>
        <v>0.43808436541202356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139</v>
      </c>
      <c r="D63" s="38">
        <v>38874</v>
      </c>
      <c r="E63" s="39" t="s">
        <v>75</v>
      </c>
      <c r="F63" s="54">
        <v>0.48888888888888599</v>
      </c>
      <c r="G63" s="42"/>
      <c r="H63" s="41">
        <f t="shared" ca="1" si="1"/>
        <v>0.39311197110070539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115</v>
      </c>
      <c r="D64" s="38">
        <v>38392</v>
      </c>
      <c r="E64" s="39" t="s">
        <v>100</v>
      </c>
      <c r="F64" s="54">
        <v>0.48958333333333098</v>
      </c>
      <c r="G64" s="42"/>
      <c r="H64" s="41">
        <f t="shared" ca="1" si="1"/>
        <v>0.73612400027656411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87</v>
      </c>
      <c r="D65" s="38">
        <v>38669</v>
      </c>
      <c r="E65" s="39" t="s">
        <v>88</v>
      </c>
      <c r="F65" s="54">
        <v>0.49027777777777498</v>
      </c>
      <c r="G65" s="42"/>
      <c r="H65" s="41">
        <f t="shared" ca="1" si="1"/>
        <v>0.61228231486304963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97</v>
      </c>
      <c r="D66" s="38">
        <v>38687</v>
      </c>
      <c r="E66" s="39" t="s">
        <v>85</v>
      </c>
      <c r="F66" s="54">
        <v>0.49097222222221998</v>
      </c>
      <c r="G66" s="42"/>
      <c r="H66" s="41">
        <f t="shared" ca="1" si="1"/>
        <v>0.15064562031191064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127</v>
      </c>
      <c r="D67" s="38">
        <v>38994</v>
      </c>
      <c r="E67" s="39" t="s">
        <v>63</v>
      </c>
      <c r="F67" s="54">
        <v>0.49166666666666398</v>
      </c>
      <c r="G67" s="42"/>
      <c r="H67" s="41">
        <f t="shared" ca="1" si="1"/>
        <v>0.36441513396035796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113</v>
      </c>
      <c r="D68" s="38">
        <v>38735</v>
      </c>
      <c r="E68" s="39" t="s">
        <v>88</v>
      </c>
      <c r="F68" s="54">
        <v>0.49236111111110797</v>
      </c>
      <c r="G68" s="42"/>
      <c r="H68" s="41">
        <f t="shared" ca="1" si="1"/>
        <v>0.11661871635682219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73</v>
      </c>
      <c r="D69" s="38">
        <v>38666</v>
      </c>
      <c r="E69" s="39" t="s">
        <v>174</v>
      </c>
      <c r="F69" s="54">
        <v>0.49305555555555303</v>
      </c>
      <c r="G69" s="42"/>
      <c r="H69" s="41">
        <f t="shared" ca="1" si="1"/>
        <v>0.14844068895330631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146</v>
      </c>
      <c r="D70" s="38">
        <v>38476</v>
      </c>
      <c r="E70" s="39" t="s">
        <v>61</v>
      </c>
      <c r="F70" s="54">
        <v>0.49374999999999702</v>
      </c>
      <c r="G70" s="42"/>
      <c r="H70" s="41">
        <f t="shared" ca="1" si="1"/>
        <v>0.76794937362232263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137</v>
      </c>
      <c r="D71" s="38">
        <v>38524</v>
      </c>
      <c r="E71" s="39" t="s">
        <v>138</v>
      </c>
      <c r="F71" s="54">
        <v>0.49444444444444202</v>
      </c>
      <c r="G71" s="42"/>
      <c r="H71" s="41">
        <f t="shared" ca="1" si="1"/>
        <v>0.70618955142491824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0.34470375065928172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99</v>
      </c>
      <c r="D73" s="38">
        <v>38601</v>
      </c>
      <c r="E73" s="39" t="s">
        <v>100</v>
      </c>
      <c r="F73" s="54">
        <v>0.49583333333333002</v>
      </c>
      <c r="G73" s="42"/>
      <c r="H73" s="41">
        <f t="shared" ca="1" si="1"/>
        <v>0.88127268660403346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66</v>
      </c>
      <c r="D74" s="38">
        <v>38622</v>
      </c>
      <c r="E74" s="39" t="s">
        <v>63</v>
      </c>
      <c r="F74" s="54">
        <v>0.49652777777777501</v>
      </c>
      <c r="G74" s="42"/>
      <c r="H74" s="41">
        <f t="shared" ca="1" si="1"/>
        <v>0.21350293864432623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152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0.96771799160749905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110</v>
      </c>
      <c r="D76" s="38">
        <v>39151</v>
      </c>
      <c r="E76" s="39" t="s">
        <v>63</v>
      </c>
      <c r="F76" s="54">
        <v>0.49791666666666301</v>
      </c>
      <c r="G76" s="42"/>
      <c r="H76" s="41">
        <f t="shared" ca="1" si="1"/>
        <v>0.21652397052255923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143</v>
      </c>
      <c r="D77" s="38">
        <v>38871</v>
      </c>
      <c r="E77" s="39" t="s">
        <v>63</v>
      </c>
      <c r="F77" s="54">
        <v>0.49861111111110801</v>
      </c>
      <c r="G77" s="42"/>
      <c r="H77" s="41">
        <f t="shared" ca="1" si="1"/>
        <v>0.74014768180692081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86</v>
      </c>
      <c r="D78" s="38">
        <v>38749</v>
      </c>
      <c r="E78" s="39" t="s">
        <v>63</v>
      </c>
      <c r="F78" s="54">
        <v>0.49930555555555201</v>
      </c>
      <c r="G78" s="42"/>
      <c r="H78" s="41">
        <f t="shared" ca="1" si="1"/>
        <v>0.45563213298617933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121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0.49488391508438112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79</v>
      </c>
      <c r="D80" s="38">
        <v>38421</v>
      </c>
      <c r="E80" s="39" t="s">
        <v>63</v>
      </c>
      <c r="F80" s="54">
        <v>0.500694444444441</v>
      </c>
      <c r="G80" s="42"/>
      <c r="H80" s="41">
        <f t="shared" ca="1" si="1"/>
        <v>0.46019853210882777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104</v>
      </c>
      <c r="D81" s="38">
        <v>39170</v>
      </c>
      <c r="E81" s="39" t="s">
        <v>63</v>
      </c>
      <c r="F81" s="54">
        <v>0.501388888888885</v>
      </c>
      <c r="G81" s="50"/>
      <c r="H81" s="41">
        <f t="shared" ca="1" si="1"/>
        <v>0.24427542392977641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132</v>
      </c>
      <c r="D82" s="38">
        <v>38960</v>
      </c>
      <c r="E82" s="39" t="s">
        <v>75</v>
      </c>
      <c r="F82" s="54">
        <v>0.50208333333333</v>
      </c>
      <c r="G82" s="42"/>
      <c r="H82" s="41">
        <f t="shared" ca="1" si="1"/>
        <v>0.98732936018199369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64</v>
      </c>
      <c r="D83" s="38">
        <v>38489</v>
      </c>
      <c r="E83" s="39" t="s">
        <v>63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153</v>
      </c>
      <c r="D84" s="38">
        <v>38793</v>
      </c>
      <c r="E84" s="39" t="s">
        <v>154</v>
      </c>
      <c r="F84" s="54">
        <v>0.50347222222221899</v>
      </c>
      <c r="G84" s="42"/>
      <c r="H84" s="41">
        <f t="shared" ref="H84:H91" ca="1" si="2">RAND()</f>
        <v>0.62615891168217153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175</v>
      </c>
      <c r="D85" s="38">
        <v>39137</v>
      </c>
      <c r="E85" s="39" t="s">
        <v>63</v>
      </c>
      <c r="F85" s="54">
        <v>0.50416666666666299</v>
      </c>
      <c r="G85" s="42"/>
      <c r="H85" s="41">
        <f t="shared" ca="1" si="2"/>
        <v>0.60842607824214279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150</v>
      </c>
      <c r="D86" s="38">
        <v>38859</v>
      </c>
      <c r="E86" s="39" t="s">
        <v>130</v>
      </c>
      <c r="F86" s="54">
        <v>0.50486111111110699</v>
      </c>
      <c r="G86" s="42"/>
      <c r="H86" s="41">
        <f t="shared" ca="1" si="2"/>
        <v>0.10002416617561449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125</v>
      </c>
      <c r="D87" s="38">
        <v>38458</v>
      </c>
      <c r="E87" s="39" t="s">
        <v>61</v>
      </c>
      <c r="F87" s="54">
        <v>0.50555555555555198</v>
      </c>
      <c r="G87" s="42"/>
      <c r="H87" s="41">
        <f t="shared" ca="1" si="2"/>
        <v>0.13907616006768542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140</v>
      </c>
      <c r="D88" s="38">
        <v>38614</v>
      </c>
      <c r="E88" s="39" t="s">
        <v>61</v>
      </c>
      <c r="F88" s="54">
        <v>0.50624999999999598</v>
      </c>
      <c r="G88" s="42"/>
      <c r="H88" s="41">
        <f t="shared" ca="1" si="2"/>
        <v>0.23225424302005004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159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0.45381981174946673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148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0.71102824262067565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96</v>
      </c>
      <c r="D91" s="38">
        <v>38375</v>
      </c>
      <c r="E91" s="39" t="s">
        <v>70</v>
      </c>
      <c r="F91" s="54">
        <v>0.50833333333332897</v>
      </c>
      <c r="G91" s="42"/>
      <c r="H91" s="41">
        <f t="shared" ca="1" si="2"/>
        <v>0.15851436430892696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68</v>
      </c>
      <c r="D92" s="38">
        <v>38944</v>
      </c>
      <c r="E92" s="39" t="s">
        <v>63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162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0.58923876992777879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160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0.86483408053861055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98</v>
      </c>
      <c r="D95" s="38">
        <v>39346</v>
      </c>
      <c r="E95" s="39" t="s">
        <v>63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151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0.32789002949826673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62</v>
      </c>
      <c r="D97" s="38">
        <v>38564</v>
      </c>
      <c r="E97" s="39" t="s">
        <v>63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82</v>
      </c>
      <c r="D98" s="38">
        <v>38452</v>
      </c>
      <c r="E98" s="39" t="s">
        <v>70</v>
      </c>
      <c r="F98" s="54">
        <v>0.51319444444443996</v>
      </c>
      <c r="G98" s="46"/>
      <c r="H98" s="41">
        <f t="shared" ref="H98:H107" ca="1" si="3">RAND()</f>
        <v>0.53257793242017026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74</v>
      </c>
      <c r="D99" s="38">
        <v>38419</v>
      </c>
      <c r="E99" s="39" t="s">
        <v>75</v>
      </c>
      <c r="F99" s="54">
        <v>0.51388888888888395</v>
      </c>
      <c r="G99" s="46"/>
      <c r="H99" s="41">
        <f t="shared" ca="1" si="3"/>
        <v>0.42788155623028945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67</v>
      </c>
      <c r="D100" s="38">
        <v>38425</v>
      </c>
      <c r="E100" s="39" t="s">
        <v>63</v>
      </c>
      <c r="F100" s="54">
        <v>0.51458333333332895</v>
      </c>
      <c r="G100" s="46"/>
      <c r="H100" s="41">
        <f t="shared" ca="1" si="3"/>
        <v>0.52055422433133569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131</v>
      </c>
      <c r="D101" s="38">
        <v>38730</v>
      </c>
      <c r="E101" s="39" t="s">
        <v>63</v>
      </c>
      <c r="F101" s="54">
        <v>0.51527777777777295</v>
      </c>
      <c r="G101" s="46"/>
      <c r="H101" s="41">
        <f t="shared" ca="1" si="3"/>
        <v>0.49182582923713758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124</v>
      </c>
      <c r="D102" s="38">
        <v>38388</v>
      </c>
      <c r="E102" s="39" t="s">
        <v>100</v>
      </c>
      <c r="F102" s="54">
        <v>0.51597222222221795</v>
      </c>
      <c r="G102" s="46"/>
      <c r="H102" s="41">
        <f t="shared" ca="1" si="3"/>
        <v>0.28052572015871191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84</v>
      </c>
      <c r="D103" s="38">
        <v>38822</v>
      </c>
      <c r="E103" s="39" t="s">
        <v>85</v>
      </c>
      <c r="F103" s="54">
        <v>0.51666666666666194</v>
      </c>
      <c r="G103" s="47"/>
      <c r="H103" s="41">
        <f t="shared" ca="1" si="3"/>
        <v>0.57858710330837793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155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0.68451831553460807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136</v>
      </c>
      <c r="D105" s="38">
        <v>38806</v>
      </c>
      <c r="E105" s="39" t="s">
        <v>88</v>
      </c>
      <c r="F105" s="54">
        <v>0.51805555555555105</v>
      </c>
      <c r="G105" s="46"/>
      <c r="H105" s="41">
        <f t="shared" ca="1" si="3"/>
        <v>0.7994465269948331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116</v>
      </c>
      <c r="D106" s="38">
        <v>39306</v>
      </c>
      <c r="E106" s="39" t="s">
        <v>63</v>
      </c>
      <c r="F106" s="54">
        <v>0.51874999999999505</v>
      </c>
      <c r="G106" s="46"/>
      <c r="H106" s="41">
        <f t="shared" ca="1" si="3"/>
        <v>0.73189485312807134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101</v>
      </c>
      <c r="D107" s="38">
        <v>38371</v>
      </c>
      <c r="E107" s="39" t="s">
        <v>95</v>
      </c>
      <c r="F107" s="54">
        <v>0.51944444444443905</v>
      </c>
      <c r="G107" s="46"/>
      <c r="H107" s="41">
        <f t="shared" ca="1" si="3"/>
        <v>0.74662570113159454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129</v>
      </c>
      <c r="D108" s="38">
        <v>38750</v>
      </c>
      <c r="E108" s="39" t="s">
        <v>130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107</v>
      </c>
      <c r="D109" s="38">
        <v>39347</v>
      </c>
      <c r="E109" s="39" t="s">
        <v>63</v>
      </c>
      <c r="F109" s="54">
        <v>0.52083333333332804</v>
      </c>
      <c r="G109" s="46"/>
      <c r="H109" s="41">
        <f t="shared" ref="H109:H117" ca="1" si="4">RAND()</f>
        <v>0.90574188130046207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58</v>
      </c>
      <c r="D110" s="38">
        <v>38828</v>
      </c>
      <c r="E110" s="39" t="s">
        <v>63</v>
      </c>
      <c r="F110" s="54">
        <v>0.52152777777777304</v>
      </c>
      <c r="G110" s="63"/>
      <c r="H110" s="41">
        <f t="shared" ca="1" si="4"/>
        <v>0.38147936290363604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144</v>
      </c>
      <c r="D111" s="38">
        <v>38916</v>
      </c>
      <c r="E111" s="39" t="s">
        <v>75</v>
      </c>
      <c r="F111" s="54">
        <v>0.52222222222221704</v>
      </c>
      <c r="G111" s="63"/>
      <c r="H111" s="41">
        <f t="shared" ca="1" si="4"/>
        <v>0.61062732601780201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126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0.16841349677937201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103</v>
      </c>
      <c r="D113" s="38">
        <v>38970</v>
      </c>
      <c r="E113" s="39" t="s">
        <v>88</v>
      </c>
      <c r="F113" s="54">
        <v>0.52361111111110603</v>
      </c>
      <c r="G113" s="63"/>
      <c r="H113" s="41">
        <f t="shared" ca="1" si="4"/>
        <v>0.24915284278995498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93</v>
      </c>
      <c r="D114" s="38">
        <v>38477</v>
      </c>
      <c r="E114" s="39" t="s">
        <v>172</v>
      </c>
      <c r="F114" s="54">
        <v>0.52430555555555003</v>
      </c>
      <c r="G114" s="63"/>
      <c r="H114" s="41">
        <f t="shared" ca="1" si="4"/>
        <v>0.50382731782987489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89</v>
      </c>
      <c r="D115" s="38">
        <v>38756</v>
      </c>
      <c r="E115" s="39" t="s">
        <v>85</v>
      </c>
      <c r="F115" s="54">
        <v>0.52499999999999403</v>
      </c>
      <c r="G115" s="63"/>
      <c r="H115" s="41">
        <f t="shared" ca="1" si="4"/>
        <v>0.26323713447848729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81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8.4801540455119895E-2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92</v>
      </c>
      <c r="D117" s="38">
        <v>38983</v>
      </c>
      <c r="E117" s="39" t="s">
        <v>63</v>
      </c>
      <c r="F117" s="54">
        <v>0.52638888888888302</v>
      </c>
      <c r="G117" s="64" t="s">
        <v>30</v>
      </c>
      <c r="H117" s="41">
        <f t="shared" ca="1" si="4"/>
        <v>0.36186291608857879</v>
      </c>
      <c r="J117" s="41">
        <v>66</v>
      </c>
    </row>
  </sheetData>
  <sortState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T110"/>
  <sheetViews>
    <sheetView tabSelected="1" view="pageBreakPreview" zoomScale="70" zoomScaleNormal="100" zoomScaleSheetLayoutView="70" workbookViewId="0">
      <selection activeCell="A6" sqref="A6:L6"/>
    </sheetView>
  </sheetViews>
  <sheetFormatPr defaultRowHeight="12.75" x14ac:dyDescent="0.2"/>
  <cols>
    <col min="1" max="1" width="6.125" style="65" customWidth="1"/>
    <col min="2" max="2" width="6.125" style="99" customWidth="1"/>
    <col min="3" max="3" width="12.5" style="99" customWidth="1"/>
    <col min="4" max="4" width="19.875" style="65" customWidth="1"/>
    <col min="5" max="5" width="9.625" style="65" customWidth="1"/>
    <col min="6" max="6" width="6.75" style="65" customWidth="1"/>
    <col min="7" max="7" width="19.2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2.5" customHeight="1" x14ac:dyDescent="0.2">
      <c r="A1" s="236" t="s">
        <v>37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22.5" customHeight="1" x14ac:dyDescent="0.2">
      <c r="A2" s="236" t="s">
        <v>190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22.5" customHeight="1" x14ac:dyDescent="0.2">
      <c r="A3" s="236" t="s">
        <v>38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spans="1:12" ht="22.5" customHeight="1" x14ac:dyDescent="0.2">
      <c r="A4" s="236" t="s">
        <v>191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37" t="s">
        <v>306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</row>
    <row r="7" spans="1:12" s="67" customFormat="1" ht="18" customHeight="1" x14ac:dyDescent="0.2">
      <c r="A7" s="235" t="s">
        <v>39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41" t="s">
        <v>40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3"/>
    </row>
    <row r="10" spans="1:12" ht="18" customHeight="1" x14ac:dyDescent="0.2">
      <c r="A10" s="244" t="s">
        <v>308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6"/>
    </row>
    <row r="11" spans="1:12" ht="19.5" customHeight="1" x14ac:dyDescent="0.2">
      <c r="A11" s="244" t="s">
        <v>202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6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158" t="s">
        <v>192</v>
      </c>
      <c r="B13" s="72"/>
      <c r="C13" s="100"/>
      <c r="D13" s="101"/>
      <c r="E13" s="73"/>
      <c r="F13" s="153"/>
      <c r="G13" s="159" t="s">
        <v>310</v>
      </c>
      <c r="H13" s="73"/>
      <c r="I13" s="73"/>
      <c r="J13" s="73"/>
      <c r="K13" s="74"/>
      <c r="L13" s="75" t="s">
        <v>170</v>
      </c>
    </row>
    <row r="14" spans="1:12" ht="15.75" x14ac:dyDescent="0.2">
      <c r="A14" s="76" t="s">
        <v>309</v>
      </c>
      <c r="B14" s="77"/>
      <c r="C14" s="102"/>
      <c r="D14" s="103"/>
      <c r="E14" s="78"/>
      <c r="F14" s="154"/>
      <c r="G14" s="160" t="s">
        <v>311</v>
      </c>
      <c r="H14" s="78"/>
      <c r="I14" s="78"/>
      <c r="J14" s="78"/>
      <c r="K14" s="79"/>
      <c r="L14" s="161" t="s">
        <v>201</v>
      </c>
    </row>
    <row r="15" spans="1:12" ht="15" x14ac:dyDescent="0.2">
      <c r="A15" s="247" t="s">
        <v>8</v>
      </c>
      <c r="B15" s="218"/>
      <c r="C15" s="218"/>
      <c r="D15" s="218"/>
      <c r="E15" s="218"/>
      <c r="F15" s="218"/>
      <c r="G15" s="248"/>
      <c r="H15" s="217" t="s">
        <v>9</v>
      </c>
      <c r="I15" s="218"/>
      <c r="J15" s="218"/>
      <c r="K15" s="218"/>
      <c r="L15" s="219"/>
    </row>
    <row r="16" spans="1:12" ht="15" x14ac:dyDescent="0.2">
      <c r="A16" s="80" t="s">
        <v>10</v>
      </c>
      <c r="B16" s="81"/>
      <c r="C16" s="81"/>
      <c r="D16" s="82"/>
      <c r="E16" s="83"/>
      <c r="F16" s="82"/>
      <c r="G16" s="162"/>
      <c r="H16" s="84" t="s">
        <v>11</v>
      </c>
      <c r="I16" s="85"/>
      <c r="J16" s="85"/>
      <c r="K16" s="85"/>
      <c r="L16" s="86"/>
    </row>
    <row r="17" spans="1:20" ht="15" x14ac:dyDescent="0.2">
      <c r="A17" s="80" t="s">
        <v>12</v>
      </c>
      <c r="B17" s="81"/>
      <c r="C17" s="81"/>
      <c r="D17" s="87"/>
      <c r="E17" s="83"/>
      <c r="F17" s="82"/>
      <c r="G17" s="163" t="s">
        <v>195</v>
      </c>
      <c r="H17" s="84" t="s">
        <v>188</v>
      </c>
      <c r="I17" s="85"/>
      <c r="J17" s="85"/>
      <c r="K17" s="85"/>
      <c r="L17" s="86"/>
    </row>
    <row r="18" spans="1:20" ht="15" x14ac:dyDescent="0.2">
      <c r="A18" s="80" t="s">
        <v>14</v>
      </c>
      <c r="B18" s="81"/>
      <c r="C18" s="81"/>
      <c r="D18" s="87"/>
      <c r="E18" s="83"/>
      <c r="F18" s="82"/>
      <c r="G18" s="164" t="s">
        <v>193</v>
      </c>
      <c r="H18" s="84" t="s">
        <v>189</v>
      </c>
      <c r="I18" s="85"/>
      <c r="J18" s="85"/>
      <c r="K18" s="85"/>
      <c r="L18" s="86"/>
    </row>
    <row r="19" spans="1:20" ht="15.75" thickBot="1" x14ac:dyDescent="0.25">
      <c r="A19" s="80" t="s">
        <v>16</v>
      </c>
      <c r="B19" s="88"/>
      <c r="C19" s="88"/>
      <c r="D19" s="89"/>
      <c r="E19" s="89"/>
      <c r="F19" s="89"/>
      <c r="G19" s="165" t="s">
        <v>194</v>
      </c>
      <c r="H19" s="84" t="s">
        <v>187</v>
      </c>
      <c r="I19" s="85"/>
      <c r="J19" s="85"/>
      <c r="K19" s="166">
        <v>120</v>
      </c>
      <c r="L19" s="167" t="s">
        <v>312</v>
      </c>
    </row>
    <row r="20" spans="1:20" ht="6.75" customHeight="1" thickTop="1" thickBot="1" x14ac:dyDescent="0.25">
      <c r="A20" s="90"/>
      <c r="B20" s="91"/>
      <c r="C20" s="91"/>
      <c r="D20" s="92"/>
      <c r="E20" s="92"/>
      <c r="F20" s="92"/>
      <c r="G20" s="92"/>
      <c r="H20" s="92"/>
      <c r="I20" s="92"/>
      <c r="J20" s="92"/>
      <c r="K20" s="92"/>
      <c r="L20" s="93"/>
    </row>
    <row r="21" spans="1:20" s="94" customFormat="1" ht="21" customHeight="1" thickTop="1" x14ac:dyDescent="0.2">
      <c r="A21" s="249" t="s">
        <v>41</v>
      </c>
      <c r="B21" s="233" t="s">
        <v>19</v>
      </c>
      <c r="C21" s="233" t="s">
        <v>42</v>
      </c>
      <c r="D21" s="233" t="s">
        <v>20</v>
      </c>
      <c r="E21" s="233" t="s">
        <v>21</v>
      </c>
      <c r="F21" s="233" t="s">
        <v>43</v>
      </c>
      <c r="G21" s="233" t="s">
        <v>22</v>
      </c>
      <c r="H21" s="233" t="s">
        <v>44</v>
      </c>
      <c r="I21" s="233" t="s">
        <v>45</v>
      </c>
      <c r="J21" s="233" t="s">
        <v>46</v>
      </c>
      <c r="K21" s="239" t="s">
        <v>47</v>
      </c>
      <c r="L21" s="251" t="s">
        <v>23</v>
      </c>
      <c r="M21" s="238" t="s">
        <v>55</v>
      </c>
      <c r="N21" s="238" t="s">
        <v>56</v>
      </c>
    </row>
    <row r="22" spans="1:20" s="94" customFormat="1" ht="13.5" customHeight="1" x14ac:dyDescent="0.2">
      <c r="A22" s="250"/>
      <c r="B22" s="234"/>
      <c r="C22" s="234"/>
      <c r="D22" s="234"/>
      <c r="E22" s="234"/>
      <c r="F22" s="234"/>
      <c r="G22" s="234"/>
      <c r="H22" s="234"/>
      <c r="I22" s="234"/>
      <c r="J22" s="234"/>
      <c r="K22" s="240"/>
      <c r="L22" s="252"/>
      <c r="M22" s="238"/>
      <c r="N22" s="238"/>
    </row>
    <row r="23" spans="1:20" s="95" customFormat="1" ht="21.75" customHeight="1" x14ac:dyDescent="0.2">
      <c r="A23" s="176">
        <v>1</v>
      </c>
      <c r="B23" s="168">
        <v>126</v>
      </c>
      <c r="C23" s="168">
        <v>10036050719</v>
      </c>
      <c r="D23" s="108" t="s">
        <v>253</v>
      </c>
      <c r="E23" s="109" t="s">
        <v>237</v>
      </c>
      <c r="F23" s="96" t="s">
        <v>60</v>
      </c>
      <c r="G23" s="142" t="s">
        <v>100</v>
      </c>
      <c r="H23" s="253">
        <v>0.11099537037037037</v>
      </c>
      <c r="I23" s="254"/>
      <c r="J23" s="152">
        <f t="shared" ref="J23:J54" si="0">IFERROR($K$19*3600/(HOUR(H23)*3600+MINUTE(H23)*60+SECOND(H23)),"")</f>
        <v>45.046923879040669</v>
      </c>
      <c r="K23" s="98" t="s">
        <v>186</v>
      </c>
      <c r="L23" s="177"/>
      <c r="M23" s="107">
        <v>0.52470358796296301</v>
      </c>
      <c r="N23" s="104">
        <v>0.51249999999999596</v>
      </c>
      <c r="O23" s="65"/>
      <c r="P23" s="65"/>
      <c r="Q23" s="65"/>
      <c r="R23" s="65"/>
      <c r="S23" s="65"/>
      <c r="T23" s="65"/>
    </row>
    <row r="24" spans="1:20" s="95" customFormat="1" ht="21.75" customHeight="1" x14ac:dyDescent="0.2">
      <c r="A24" s="176">
        <v>2</v>
      </c>
      <c r="B24" s="168">
        <v>118</v>
      </c>
      <c r="C24" s="168">
        <v>10054315334</v>
      </c>
      <c r="D24" s="108" t="s">
        <v>313</v>
      </c>
      <c r="E24" s="109" t="s">
        <v>314</v>
      </c>
      <c r="F24" s="96" t="s">
        <v>60</v>
      </c>
      <c r="G24" s="142" t="s">
        <v>315</v>
      </c>
      <c r="H24" s="253">
        <v>0.11099537037037037</v>
      </c>
      <c r="I24" s="255">
        <f t="shared" ref="I24:I70" si="1">H24-$H$23</f>
        <v>0</v>
      </c>
      <c r="J24" s="152">
        <f t="shared" si="0"/>
        <v>45.046923879040669</v>
      </c>
      <c r="K24" s="98" t="s">
        <v>60</v>
      </c>
      <c r="L24" s="177"/>
      <c r="M24" s="107">
        <v>0.5149914351851852</v>
      </c>
      <c r="N24" s="104">
        <v>0.50277777777777399</v>
      </c>
      <c r="O24" s="65"/>
      <c r="P24" s="65"/>
      <c r="Q24" s="65"/>
      <c r="R24" s="65"/>
      <c r="S24" s="65"/>
      <c r="T24" s="65"/>
    </row>
    <row r="25" spans="1:20" s="95" customFormat="1" ht="21.75" customHeight="1" x14ac:dyDescent="0.2">
      <c r="A25" s="176">
        <v>3</v>
      </c>
      <c r="B25" s="168">
        <v>137</v>
      </c>
      <c r="C25" s="168">
        <v>10053914604</v>
      </c>
      <c r="D25" s="108" t="s">
        <v>203</v>
      </c>
      <c r="E25" s="109" t="s">
        <v>204</v>
      </c>
      <c r="F25" s="111" t="s">
        <v>60</v>
      </c>
      <c r="G25" s="142" t="s">
        <v>205</v>
      </c>
      <c r="H25" s="253">
        <v>0.11099537037037037</v>
      </c>
      <c r="I25" s="255">
        <f t="shared" si="1"/>
        <v>0</v>
      </c>
      <c r="J25" s="152">
        <f t="shared" si="0"/>
        <v>45.046923879040669</v>
      </c>
      <c r="K25" s="98" t="s">
        <v>60</v>
      </c>
      <c r="L25" s="178"/>
      <c r="M25" s="106">
        <v>0.47557743055555557</v>
      </c>
      <c r="N25" s="104">
        <v>0.46319444444444402</v>
      </c>
    </row>
    <row r="26" spans="1:20" s="95" customFormat="1" ht="21.75" customHeight="1" x14ac:dyDescent="0.2">
      <c r="A26" s="176">
        <v>4</v>
      </c>
      <c r="B26" s="168">
        <v>152</v>
      </c>
      <c r="C26" s="168">
        <v>10053688268</v>
      </c>
      <c r="D26" s="108" t="s">
        <v>316</v>
      </c>
      <c r="E26" s="109" t="s">
        <v>209</v>
      </c>
      <c r="F26" s="111" t="s">
        <v>60</v>
      </c>
      <c r="G26" s="142" t="s">
        <v>95</v>
      </c>
      <c r="H26" s="253">
        <v>0.11099537037037037</v>
      </c>
      <c r="I26" s="255">
        <f t="shared" si="1"/>
        <v>0</v>
      </c>
      <c r="J26" s="152">
        <f t="shared" si="0"/>
        <v>45.046923879040669</v>
      </c>
      <c r="K26" s="98" t="s">
        <v>60</v>
      </c>
      <c r="L26" s="177"/>
      <c r="M26" s="107">
        <v>0.50898958333333333</v>
      </c>
      <c r="N26" s="104">
        <v>0.49652777777777501</v>
      </c>
      <c r="O26" s="65"/>
      <c r="P26" s="65"/>
      <c r="Q26" s="65"/>
      <c r="R26" s="65"/>
      <c r="S26" s="65"/>
      <c r="T26" s="65"/>
    </row>
    <row r="27" spans="1:20" s="95" customFormat="1" ht="21.75" customHeight="1" x14ac:dyDescent="0.2">
      <c r="A27" s="176">
        <v>5</v>
      </c>
      <c r="B27" s="168">
        <v>156</v>
      </c>
      <c r="C27" s="168">
        <v>10013209589</v>
      </c>
      <c r="D27" s="108" t="s">
        <v>249</v>
      </c>
      <c r="E27" s="109" t="s">
        <v>250</v>
      </c>
      <c r="F27" s="96" t="s">
        <v>60</v>
      </c>
      <c r="G27" s="142" t="s">
        <v>61</v>
      </c>
      <c r="H27" s="253">
        <v>0.11166666666666665</v>
      </c>
      <c r="I27" s="255">
        <f t="shared" si="1"/>
        <v>6.7129629629628096E-4</v>
      </c>
      <c r="J27" s="152">
        <f t="shared" si="0"/>
        <v>44.776119402985074</v>
      </c>
      <c r="K27" s="98" t="s">
        <v>60</v>
      </c>
      <c r="L27" s="177"/>
      <c r="M27" s="107">
        <v>0.52706354166666669</v>
      </c>
      <c r="N27" s="104">
        <v>0.51458333333332895</v>
      </c>
      <c r="O27" s="65"/>
      <c r="P27" s="65"/>
      <c r="Q27" s="65"/>
      <c r="R27" s="65"/>
      <c r="S27" s="65"/>
      <c r="T27" s="65"/>
    </row>
    <row r="28" spans="1:20" s="95" customFormat="1" ht="21.75" customHeight="1" x14ac:dyDescent="0.2">
      <c r="A28" s="176">
        <v>6</v>
      </c>
      <c r="B28" s="168">
        <v>80</v>
      </c>
      <c r="C28" s="168">
        <v>10091971744</v>
      </c>
      <c r="D28" s="108" t="s">
        <v>223</v>
      </c>
      <c r="E28" s="109" t="s">
        <v>213</v>
      </c>
      <c r="F28" s="96" t="s">
        <v>60</v>
      </c>
      <c r="G28" s="142" t="s">
        <v>197</v>
      </c>
      <c r="H28" s="253">
        <v>0.11166666666666665</v>
      </c>
      <c r="I28" s="255">
        <f t="shared" si="1"/>
        <v>6.7129629629628096E-4</v>
      </c>
      <c r="J28" s="152">
        <f t="shared" si="0"/>
        <v>44.776119402985074</v>
      </c>
      <c r="K28" s="98" t="s">
        <v>60</v>
      </c>
      <c r="L28" s="177"/>
      <c r="M28" s="107">
        <v>0.5216108796296296</v>
      </c>
      <c r="N28" s="104">
        <v>0.50902777777777397</v>
      </c>
      <c r="O28" s="65"/>
      <c r="P28" s="65"/>
      <c r="Q28" s="65"/>
      <c r="R28" s="65"/>
      <c r="S28" s="65"/>
      <c r="T28" s="65"/>
    </row>
    <row r="29" spans="1:20" s="95" customFormat="1" ht="21.75" customHeight="1" x14ac:dyDescent="0.2">
      <c r="A29" s="176">
        <v>7</v>
      </c>
      <c r="B29" s="168">
        <v>101</v>
      </c>
      <c r="C29" s="168">
        <v>1005493301</v>
      </c>
      <c r="D29" s="108" t="s">
        <v>210</v>
      </c>
      <c r="E29" s="109" t="s">
        <v>211</v>
      </c>
      <c r="F29" s="111" t="s">
        <v>60</v>
      </c>
      <c r="G29" s="142" t="s">
        <v>307</v>
      </c>
      <c r="H29" s="253">
        <v>0.11166666666666665</v>
      </c>
      <c r="I29" s="255">
        <f t="shared" si="1"/>
        <v>6.7129629629628096E-4</v>
      </c>
      <c r="J29" s="152">
        <f t="shared" si="0"/>
        <v>44.776119402985074</v>
      </c>
      <c r="K29" s="98" t="s">
        <v>60</v>
      </c>
      <c r="L29" s="177"/>
      <c r="M29" s="107">
        <v>0.49808935185185188</v>
      </c>
      <c r="N29" s="104">
        <v>0.485416666666664</v>
      </c>
      <c r="O29" s="65"/>
      <c r="P29" s="65"/>
      <c r="Q29" s="65"/>
      <c r="R29" s="65"/>
      <c r="S29" s="65"/>
      <c r="T29" s="65"/>
    </row>
    <row r="30" spans="1:20" s="95" customFormat="1" ht="21.75" customHeight="1" x14ac:dyDescent="0.2">
      <c r="A30" s="176">
        <v>8</v>
      </c>
      <c r="B30" s="168">
        <v>108</v>
      </c>
      <c r="C30" s="168">
        <v>10078794292</v>
      </c>
      <c r="D30" s="108" t="s">
        <v>226</v>
      </c>
      <c r="E30" s="109" t="s">
        <v>227</v>
      </c>
      <c r="F30" s="111" t="s">
        <v>186</v>
      </c>
      <c r="G30" s="142" t="s">
        <v>196</v>
      </c>
      <c r="H30" s="253">
        <v>0.11166666666666665</v>
      </c>
      <c r="I30" s="255">
        <f t="shared" si="1"/>
        <v>6.7129629629628096E-4</v>
      </c>
      <c r="J30" s="152">
        <f t="shared" si="0"/>
        <v>44.776119402985074</v>
      </c>
      <c r="K30" s="98" t="s">
        <v>60</v>
      </c>
      <c r="L30" s="177"/>
      <c r="M30" s="107">
        <v>0.48635578703703702</v>
      </c>
      <c r="N30" s="104">
        <v>0.47361111111110998</v>
      </c>
      <c r="O30" s="65"/>
      <c r="P30" s="65"/>
      <c r="Q30" s="65"/>
      <c r="R30" s="65"/>
      <c r="S30" s="65"/>
      <c r="T30" s="65"/>
    </row>
    <row r="31" spans="1:20" s="95" customFormat="1" ht="21.75" customHeight="1" x14ac:dyDescent="0.2">
      <c r="A31" s="176">
        <v>9</v>
      </c>
      <c r="B31" s="168">
        <v>109</v>
      </c>
      <c r="C31" s="168">
        <v>10059652152</v>
      </c>
      <c r="D31" s="108" t="s">
        <v>317</v>
      </c>
      <c r="E31" s="109" t="s">
        <v>318</v>
      </c>
      <c r="F31" s="111" t="s">
        <v>167</v>
      </c>
      <c r="G31" s="142" t="s">
        <v>196</v>
      </c>
      <c r="H31" s="253">
        <v>0.11166666666666665</v>
      </c>
      <c r="I31" s="255">
        <f t="shared" si="1"/>
        <v>6.7129629629628096E-4</v>
      </c>
      <c r="J31" s="152">
        <f t="shared" si="0"/>
        <v>44.776119402985074</v>
      </c>
      <c r="K31" s="98" t="s">
        <v>60</v>
      </c>
      <c r="L31" s="177"/>
      <c r="M31" s="107">
        <v>0.5342844907407408</v>
      </c>
      <c r="N31" s="104">
        <v>0.52152777777777304</v>
      </c>
      <c r="O31" s="65"/>
      <c r="P31" s="65"/>
      <c r="Q31" s="65"/>
      <c r="R31" s="65"/>
      <c r="S31" s="65"/>
      <c r="T31" s="65"/>
    </row>
    <row r="32" spans="1:20" s="95" customFormat="1" ht="21.75" customHeight="1" x14ac:dyDescent="0.2">
      <c r="A32" s="176">
        <v>10</v>
      </c>
      <c r="B32" s="168">
        <v>115</v>
      </c>
      <c r="C32" s="168">
        <v>10036065893</v>
      </c>
      <c r="D32" s="108" t="s">
        <v>251</v>
      </c>
      <c r="E32" s="109" t="s">
        <v>252</v>
      </c>
      <c r="F32" s="111" t="s">
        <v>60</v>
      </c>
      <c r="G32" s="142" t="s">
        <v>134</v>
      </c>
      <c r="H32" s="253">
        <v>0.11166666666666665</v>
      </c>
      <c r="I32" s="255">
        <f t="shared" si="1"/>
        <v>6.7129629629628096E-4</v>
      </c>
      <c r="J32" s="152">
        <f t="shared" si="0"/>
        <v>44.776119402985074</v>
      </c>
      <c r="K32" s="97" t="s">
        <v>60</v>
      </c>
      <c r="L32" s="178"/>
      <c r="M32" s="106">
        <v>0.47817696759259259</v>
      </c>
      <c r="N32" s="104">
        <v>0.46527777777777701</v>
      </c>
    </row>
    <row r="33" spans="1:20" s="95" customFormat="1" ht="21.75" customHeight="1" x14ac:dyDescent="0.2">
      <c r="A33" s="176">
        <v>11</v>
      </c>
      <c r="B33" s="168">
        <v>114</v>
      </c>
      <c r="C33" s="168">
        <v>10065491047</v>
      </c>
      <c r="D33" s="108" t="s">
        <v>220</v>
      </c>
      <c r="E33" s="109" t="s">
        <v>222</v>
      </c>
      <c r="F33" s="111" t="s">
        <v>60</v>
      </c>
      <c r="G33" s="142" t="s">
        <v>134</v>
      </c>
      <c r="H33" s="253">
        <v>0.11166666666666665</v>
      </c>
      <c r="I33" s="255">
        <f t="shared" si="1"/>
        <v>6.7129629629628096E-4</v>
      </c>
      <c r="J33" s="152">
        <f t="shared" si="0"/>
        <v>44.776119402985074</v>
      </c>
      <c r="K33" s="98" t="s">
        <v>60</v>
      </c>
      <c r="L33" s="177"/>
      <c r="M33" s="107">
        <v>0.50597812500000006</v>
      </c>
      <c r="N33" s="104">
        <v>0.49305555555555303</v>
      </c>
      <c r="O33" s="65"/>
      <c r="P33" s="65"/>
      <c r="Q33" s="65"/>
      <c r="R33" s="65"/>
      <c r="S33" s="65"/>
      <c r="T33" s="65"/>
    </row>
    <row r="34" spans="1:20" s="95" customFormat="1" ht="21.75" customHeight="1" x14ac:dyDescent="0.2">
      <c r="A34" s="176">
        <v>12</v>
      </c>
      <c r="B34" s="168">
        <v>112</v>
      </c>
      <c r="C34" s="168">
        <v>10056231183</v>
      </c>
      <c r="D34" s="108" t="s">
        <v>236</v>
      </c>
      <c r="E34" s="109" t="s">
        <v>319</v>
      </c>
      <c r="F34" s="111" t="s">
        <v>60</v>
      </c>
      <c r="G34" s="142" t="s">
        <v>134</v>
      </c>
      <c r="H34" s="253">
        <v>0.11166666666666665</v>
      </c>
      <c r="I34" s="255">
        <f t="shared" si="1"/>
        <v>6.7129629629628096E-4</v>
      </c>
      <c r="J34" s="152">
        <f t="shared" si="0"/>
        <v>44.776119402985074</v>
      </c>
      <c r="K34" s="98" t="s">
        <v>60</v>
      </c>
      <c r="L34" s="177"/>
      <c r="M34" s="107">
        <v>0.52681192129629628</v>
      </c>
      <c r="N34" s="104">
        <v>0.51388888888888395</v>
      </c>
      <c r="O34" s="65"/>
      <c r="P34" s="65"/>
      <c r="Q34" s="65"/>
      <c r="R34" s="65"/>
      <c r="S34" s="65"/>
      <c r="T34" s="65"/>
    </row>
    <row r="35" spans="1:20" ht="21.75" customHeight="1" x14ac:dyDescent="0.2">
      <c r="A35" s="176">
        <v>13</v>
      </c>
      <c r="B35" s="168">
        <v>141</v>
      </c>
      <c r="C35" s="168">
        <v>10054015947</v>
      </c>
      <c r="D35" s="108" t="s">
        <v>283</v>
      </c>
      <c r="E35" s="109" t="s">
        <v>225</v>
      </c>
      <c r="F35" s="96" t="s">
        <v>169</v>
      </c>
      <c r="G35" s="142" t="s">
        <v>199</v>
      </c>
      <c r="H35" s="253">
        <v>0.11166666666666665</v>
      </c>
      <c r="I35" s="255">
        <f t="shared" si="1"/>
        <v>6.7129629629628096E-4</v>
      </c>
      <c r="J35" s="152">
        <f t="shared" si="0"/>
        <v>44.776119402985074</v>
      </c>
      <c r="K35" s="98"/>
      <c r="L35" s="177"/>
      <c r="M35" s="107">
        <v>0.49626215277777774</v>
      </c>
      <c r="N35" s="104">
        <v>0.48333333333333101</v>
      </c>
    </row>
    <row r="36" spans="1:20" s="95" customFormat="1" ht="21.75" customHeight="1" x14ac:dyDescent="0.2">
      <c r="A36" s="176">
        <v>14</v>
      </c>
      <c r="B36" s="168">
        <v>120</v>
      </c>
      <c r="C36" s="168">
        <v>10055311000</v>
      </c>
      <c r="D36" s="108" t="s">
        <v>256</v>
      </c>
      <c r="E36" s="109" t="s">
        <v>257</v>
      </c>
      <c r="F36" s="96" t="s">
        <v>60</v>
      </c>
      <c r="G36" s="142" t="s">
        <v>130</v>
      </c>
      <c r="H36" s="253">
        <v>0.11166666666666665</v>
      </c>
      <c r="I36" s="255">
        <f t="shared" si="1"/>
        <v>6.7129629629628096E-4</v>
      </c>
      <c r="J36" s="152">
        <f t="shared" si="0"/>
        <v>44.776119402985074</v>
      </c>
      <c r="K36" s="98"/>
      <c r="L36" s="177"/>
      <c r="M36" s="107">
        <v>0.5005046296296296</v>
      </c>
      <c r="N36" s="104">
        <v>0.48749999999999799</v>
      </c>
      <c r="O36" s="65"/>
      <c r="P36" s="65"/>
      <c r="Q36" s="65"/>
      <c r="R36" s="65"/>
      <c r="S36" s="65"/>
      <c r="T36" s="65"/>
    </row>
    <row r="37" spans="1:20" s="95" customFormat="1" ht="21.75" customHeight="1" x14ac:dyDescent="0.2">
      <c r="A37" s="176">
        <v>15</v>
      </c>
      <c r="B37" s="168">
        <v>131</v>
      </c>
      <c r="C37" s="168">
        <v>10089252310</v>
      </c>
      <c r="D37" s="108" t="s">
        <v>244</v>
      </c>
      <c r="E37" s="109" t="s">
        <v>222</v>
      </c>
      <c r="F37" s="111" t="s">
        <v>60</v>
      </c>
      <c r="G37" s="142" t="s">
        <v>100</v>
      </c>
      <c r="H37" s="253">
        <v>0.11166666666666665</v>
      </c>
      <c r="I37" s="255">
        <f t="shared" si="1"/>
        <v>6.7129629629628096E-4</v>
      </c>
      <c r="J37" s="152">
        <f t="shared" si="0"/>
        <v>44.776119402985074</v>
      </c>
      <c r="K37" s="98"/>
      <c r="L37" s="177"/>
      <c r="M37" s="107">
        <v>0.49360636574074074</v>
      </c>
      <c r="N37" s="104">
        <v>0.48055555555555401</v>
      </c>
      <c r="O37" s="65"/>
      <c r="P37" s="65"/>
      <c r="Q37" s="65"/>
      <c r="R37" s="65"/>
      <c r="S37" s="65"/>
      <c r="T37" s="65"/>
    </row>
    <row r="38" spans="1:20" s="95" customFormat="1" ht="21.75" customHeight="1" x14ac:dyDescent="0.2">
      <c r="A38" s="176">
        <v>16</v>
      </c>
      <c r="B38" s="168">
        <v>104</v>
      </c>
      <c r="C38" s="168">
        <v>10056623530</v>
      </c>
      <c r="D38" s="108" t="s">
        <v>320</v>
      </c>
      <c r="E38" s="109" t="s">
        <v>321</v>
      </c>
      <c r="F38" s="96" t="s">
        <v>60</v>
      </c>
      <c r="G38" s="142" t="s">
        <v>307</v>
      </c>
      <c r="H38" s="253">
        <v>0.11166666666666665</v>
      </c>
      <c r="I38" s="255">
        <f t="shared" si="1"/>
        <v>6.7129629629628096E-4</v>
      </c>
      <c r="J38" s="152">
        <f t="shared" si="0"/>
        <v>44.776119402985074</v>
      </c>
      <c r="K38" s="98"/>
      <c r="L38" s="177"/>
      <c r="M38" s="107">
        <v>0.51375972222222221</v>
      </c>
      <c r="N38" s="104">
        <v>0.500694444444441</v>
      </c>
      <c r="O38" s="65"/>
      <c r="P38" s="65"/>
      <c r="Q38" s="65"/>
      <c r="R38" s="65"/>
      <c r="S38" s="65"/>
      <c r="T38" s="65"/>
    </row>
    <row r="39" spans="1:20" ht="21.75" customHeight="1" x14ac:dyDescent="0.2">
      <c r="A39" s="176">
        <v>17</v>
      </c>
      <c r="B39" s="168">
        <v>86</v>
      </c>
      <c r="C39" s="168">
        <v>10036079334</v>
      </c>
      <c r="D39" s="108" t="s">
        <v>206</v>
      </c>
      <c r="E39" s="109" t="s">
        <v>207</v>
      </c>
      <c r="F39" s="111" t="s">
        <v>60</v>
      </c>
      <c r="G39" s="142" t="s">
        <v>63</v>
      </c>
      <c r="H39" s="253">
        <v>0.11166666666666665</v>
      </c>
      <c r="I39" s="255">
        <f t="shared" si="1"/>
        <v>6.7129629629628096E-4</v>
      </c>
      <c r="J39" s="152">
        <f t="shared" si="0"/>
        <v>44.776119402985074</v>
      </c>
      <c r="K39" s="98"/>
      <c r="L39" s="177"/>
      <c r="M39" s="107">
        <v>0.49437152777777776</v>
      </c>
      <c r="N39" s="104">
        <v>0.48124999999999801</v>
      </c>
    </row>
    <row r="40" spans="1:20" ht="21.75" customHeight="1" x14ac:dyDescent="0.2">
      <c r="A40" s="176">
        <v>18</v>
      </c>
      <c r="B40" s="168">
        <v>135</v>
      </c>
      <c r="C40" s="168">
        <v>10091331443</v>
      </c>
      <c r="D40" s="108" t="s">
        <v>208</v>
      </c>
      <c r="E40" s="109" t="s">
        <v>322</v>
      </c>
      <c r="F40" s="111" t="s">
        <v>60</v>
      </c>
      <c r="G40" s="142" t="s">
        <v>205</v>
      </c>
      <c r="H40" s="253">
        <v>0.11166666666666665</v>
      </c>
      <c r="I40" s="255">
        <f t="shared" si="1"/>
        <v>6.7129629629628096E-4</v>
      </c>
      <c r="J40" s="152">
        <f t="shared" si="0"/>
        <v>44.776119402985074</v>
      </c>
      <c r="K40" s="98"/>
      <c r="L40" s="177"/>
      <c r="M40" s="107">
        <v>0.53889756944444445</v>
      </c>
      <c r="N40" s="104">
        <v>0.52569444444443902</v>
      </c>
    </row>
    <row r="41" spans="1:20" ht="21.75" customHeight="1" x14ac:dyDescent="0.2">
      <c r="A41" s="176">
        <v>19</v>
      </c>
      <c r="B41" s="168">
        <v>149</v>
      </c>
      <c r="C41" s="168">
        <v>10088947263</v>
      </c>
      <c r="D41" s="108" t="s">
        <v>323</v>
      </c>
      <c r="E41" s="109" t="s">
        <v>234</v>
      </c>
      <c r="F41" s="111" t="s">
        <v>60</v>
      </c>
      <c r="G41" s="142" t="s">
        <v>324</v>
      </c>
      <c r="H41" s="253">
        <v>0.11166666666666665</v>
      </c>
      <c r="I41" s="255">
        <f t="shared" si="1"/>
        <v>6.7129629629628096E-4</v>
      </c>
      <c r="J41" s="152">
        <f t="shared" si="0"/>
        <v>44.776119402985074</v>
      </c>
      <c r="K41" s="98"/>
      <c r="L41" s="177"/>
      <c r="M41" s="107">
        <v>0.50838101851851858</v>
      </c>
      <c r="N41" s="104">
        <v>0.49513888888888602</v>
      </c>
    </row>
    <row r="42" spans="1:20" ht="21.75" customHeight="1" x14ac:dyDescent="0.2">
      <c r="A42" s="176">
        <v>20</v>
      </c>
      <c r="B42" s="168">
        <v>128</v>
      </c>
      <c r="C42" s="168">
        <v>10060269316</v>
      </c>
      <c r="D42" s="108" t="s">
        <v>233</v>
      </c>
      <c r="E42" s="109" t="s">
        <v>276</v>
      </c>
      <c r="F42" s="111" t="s">
        <v>60</v>
      </c>
      <c r="G42" s="142" t="s">
        <v>100</v>
      </c>
      <c r="H42" s="253">
        <v>0.11166666666666665</v>
      </c>
      <c r="I42" s="255">
        <f t="shared" si="1"/>
        <v>6.7129629629628096E-4</v>
      </c>
      <c r="J42" s="152">
        <f t="shared" si="0"/>
        <v>44.776119402985074</v>
      </c>
      <c r="K42" s="98"/>
      <c r="L42" s="177"/>
      <c r="M42" s="107">
        <v>0.52647708333333332</v>
      </c>
      <c r="N42" s="104">
        <v>0.51319444444443996</v>
      </c>
    </row>
    <row r="43" spans="1:20" ht="21.75" customHeight="1" x14ac:dyDescent="0.2">
      <c r="A43" s="176">
        <v>21</v>
      </c>
      <c r="B43" s="168">
        <v>130</v>
      </c>
      <c r="C43" s="168">
        <v>10088466408</v>
      </c>
      <c r="D43" s="108" t="s">
        <v>281</v>
      </c>
      <c r="E43" s="109" t="s">
        <v>237</v>
      </c>
      <c r="F43" s="111" t="s">
        <v>60</v>
      </c>
      <c r="G43" s="142" t="s">
        <v>100</v>
      </c>
      <c r="H43" s="253">
        <v>0.11166666666666665</v>
      </c>
      <c r="I43" s="255">
        <f t="shared" si="1"/>
        <v>6.7129629629628096E-4</v>
      </c>
      <c r="J43" s="152">
        <f t="shared" si="0"/>
        <v>44.776119402985074</v>
      </c>
      <c r="K43" s="98"/>
      <c r="L43" s="177"/>
      <c r="M43" s="107">
        <v>0.48972048611111108</v>
      </c>
      <c r="N43" s="104">
        <v>0.47638888888888797</v>
      </c>
    </row>
    <row r="44" spans="1:20" ht="21.75" customHeight="1" x14ac:dyDescent="0.2">
      <c r="A44" s="176">
        <v>22</v>
      </c>
      <c r="B44" s="168">
        <v>107</v>
      </c>
      <c r="C44" s="168">
        <v>10105865881</v>
      </c>
      <c r="D44" s="108" t="s">
        <v>214</v>
      </c>
      <c r="E44" s="109" t="s">
        <v>215</v>
      </c>
      <c r="F44" s="111" t="s">
        <v>60</v>
      </c>
      <c r="G44" s="142" t="s">
        <v>196</v>
      </c>
      <c r="H44" s="253">
        <v>0.11166666666666665</v>
      </c>
      <c r="I44" s="255">
        <f t="shared" si="1"/>
        <v>6.7129629629628096E-4</v>
      </c>
      <c r="J44" s="152">
        <f t="shared" si="0"/>
        <v>44.776119402985074</v>
      </c>
      <c r="K44" s="98"/>
      <c r="L44" s="177"/>
      <c r="M44" s="107">
        <v>0.53000949074074077</v>
      </c>
      <c r="N44" s="104">
        <v>0.51666666666666194</v>
      </c>
    </row>
    <row r="45" spans="1:20" ht="21.75" customHeight="1" x14ac:dyDescent="0.2">
      <c r="A45" s="176">
        <v>23</v>
      </c>
      <c r="B45" s="168">
        <v>90</v>
      </c>
      <c r="C45" s="168">
        <v>10077247043</v>
      </c>
      <c r="D45" s="108" t="s">
        <v>293</v>
      </c>
      <c r="E45" s="109" t="s">
        <v>254</v>
      </c>
      <c r="F45" s="111" t="s">
        <v>60</v>
      </c>
      <c r="G45" s="142" t="s">
        <v>34</v>
      </c>
      <c r="H45" s="253">
        <v>0.11166666666666665</v>
      </c>
      <c r="I45" s="255">
        <f t="shared" si="1"/>
        <v>6.7129629629628096E-4</v>
      </c>
      <c r="J45" s="152">
        <f t="shared" si="0"/>
        <v>44.776119402985074</v>
      </c>
      <c r="K45" s="98"/>
      <c r="L45" s="177"/>
      <c r="M45" s="107">
        <v>0.51266018518518519</v>
      </c>
      <c r="N45" s="104">
        <v>0.49930555555555201</v>
      </c>
    </row>
    <row r="46" spans="1:20" ht="21.75" customHeight="1" x14ac:dyDescent="0.2">
      <c r="A46" s="176">
        <v>24</v>
      </c>
      <c r="B46" s="168">
        <v>121</v>
      </c>
      <c r="C46" s="168">
        <v>10034979079</v>
      </c>
      <c r="D46" s="108" t="s">
        <v>240</v>
      </c>
      <c r="E46" s="109" t="s">
        <v>241</v>
      </c>
      <c r="F46" s="111" t="s">
        <v>60</v>
      </c>
      <c r="G46" s="142" t="s">
        <v>130</v>
      </c>
      <c r="H46" s="253">
        <v>0.11166666666666665</v>
      </c>
      <c r="I46" s="255">
        <f t="shared" si="1"/>
        <v>6.7129629629628096E-4</v>
      </c>
      <c r="J46" s="152">
        <f t="shared" si="0"/>
        <v>44.776119402985074</v>
      </c>
      <c r="K46" s="98"/>
      <c r="L46" s="177"/>
      <c r="M46" s="107">
        <v>0.50367962962962964</v>
      </c>
      <c r="N46" s="104">
        <v>0.49027777777777498</v>
      </c>
    </row>
    <row r="47" spans="1:20" ht="21.75" customHeight="1" x14ac:dyDescent="0.2">
      <c r="A47" s="176">
        <v>25</v>
      </c>
      <c r="B47" s="168">
        <v>105</v>
      </c>
      <c r="C47" s="168">
        <v>10056230981</v>
      </c>
      <c r="D47" s="108" t="s">
        <v>325</v>
      </c>
      <c r="E47" s="109" t="s">
        <v>326</v>
      </c>
      <c r="F47" s="111" t="s">
        <v>60</v>
      </c>
      <c r="G47" s="142" t="s">
        <v>307</v>
      </c>
      <c r="H47" s="253">
        <v>0.11166666666666665</v>
      </c>
      <c r="I47" s="255">
        <f t="shared" si="1"/>
        <v>6.7129629629628096E-4</v>
      </c>
      <c r="J47" s="152">
        <f t="shared" si="0"/>
        <v>44.776119402985074</v>
      </c>
      <c r="K47" s="98"/>
      <c r="L47" s="177"/>
      <c r="M47" s="107">
        <v>0.53840300925925921</v>
      </c>
      <c r="N47" s="104">
        <v>0.52499999999999403</v>
      </c>
    </row>
    <row r="48" spans="1:20" ht="21.75" customHeight="1" x14ac:dyDescent="0.2">
      <c r="A48" s="176">
        <v>26</v>
      </c>
      <c r="B48" s="168">
        <v>143</v>
      </c>
      <c r="C48" s="168">
        <v>10091410760</v>
      </c>
      <c r="D48" s="108" t="s">
        <v>224</v>
      </c>
      <c r="E48" s="109" t="s">
        <v>246</v>
      </c>
      <c r="F48" s="111" t="s">
        <v>169</v>
      </c>
      <c r="G48" s="142" t="s">
        <v>199</v>
      </c>
      <c r="H48" s="253">
        <v>0.11166666666666665</v>
      </c>
      <c r="I48" s="255">
        <f t="shared" si="1"/>
        <v>6.7129629629628096E-4</v>
      </c>
      <c r="J48" s="152">
        <f t="shared" si="0"/>
        <v>44.776119402985074</v>
      </c>
      <c r="K48" s="98"/>
      <c r="L48" s="177"/>
      <c r="M48" s="107">
        <v>0.48357291666666669</v>
      </c>
      <c r="N48" s="104">
        <v>0.470138888888888</v>
      </c>
    </row>
    <row r="49" spans="1:20" ht="21.75" customHeight="1" x14ac:dyDescent="0.2">
      <c r="A49" s="176">
        <v>27</v>
      </c>
      <c r="B49" s="168">
        <v>144</v>
      </c>
      <c r="C49" s="168">
        <v>10054016048</v>
      </c>
      <c r="D49" s="108" t="s">
        <v>247</v>
      </c>
      <c r="E49" s="109" t="s">
        <v>248</v>
      </c>
      <c r="F49" s="111" t="s">
        <v>60</v>
      </c>
      <c r="G49" s="142" t="s">
        <v>199</v>
      </c>
      <c r="H49" s="253">
        <v>0.11166666666666665</v>
      </c>
      <c r="I49" s="255">
        <f t="shared" si="1"/>
        <v>6.7129629629628096E-4</v>
      </c>
      <c r="J49" s="152">
        <f t="shared" si="0"/>
        <v>44.776119402985074</v>
      </c>
      <c r="K49" s="110"/>
      <c r="L49" s="179"/>
      <c r="M49" s="106">
        <v>0.48289108796296293</v>
      </c>
      <c r="N49" s="104">
        <v>0.469444444444444</v>
      </c>
      <c r="O49" s="95"/>
      <c r="P49" s="95"/>
      <c r="Q49" s="95"/>
      <c r="R49" s="95"/>
      <c r="S49" s="95"/>
      <c r="T49" s="95"/>
    </row>
    <row r="50" spans="1:20" ht="21.75" customHeight="1" x14ac:dyDescent="0.2">
      <c r="A50" s="176">
        <v>28</v>
      </c>
      <c r="B50" s="168">
        <v>122</v>
      </c>
      <c r="C50" s="168">
        <v>10077305142</v>
      </c>
      <c r="D50" s="108" t="s">
        <v>216</v>
      </c>
      <c r="E50" s="109" t="s">
        <v>248</v>
      </c>
      <c r="F50" s="111" t="s">
        <v>60</v>
      </c>
      <c r="G50" s="142" t="s">
        <v>130</v>
      </c>
      <c r="H50" s="253">
        <v>0.11166666666666665</v>
      </c>
      <c r="I50" s="255">
        <f t="shared" si="1"/>
        <v>6.7129629629628096E-4</v>
      </c>
      <c r="J50" s="152">
        <f t="shared" si="0"/>
        <v>44.776119402985074</v>
      </c>
      <c r="K50" s="98"/>
      <c r="L50" s="177"/>
      <c r="M50" s="107">
        <v>0.53984768518518522</v>
      </c>
      <c r="N50" s="104">
        <v>0.52638888888888302</v>
      </c>
    </row>
    <row r="51" spans="1:20" ht="21.75" customHeight="1" x14ac:dyDescent="0.2">
      <c r="A51" s="176">
        <v>29</v>
      </c>
      <c r="B51" s="168">
        <v>106</v>
      </c>
      <c r="C51" s="168">
        <v>10059788659</v>
      </c>
      <c r="D51" s="108" t="s">
        <v>327</v>
      </c>
      <c r="E51" s="109" t="s">
        <v>250</v>
      </c>
      <c r="F51" s="111" t="s">
        <v>60</v>
      </c>
      <c r="G51" s="142" t="s">
        <v>196</v>
      </c>
      <c r="H51" s="253">
        <v>0.11166666666666665</v>
      </c>
      <c r="I51" s="255">
        <f t="shared" si="1"/>
        <v>6.7129629629628096E-4</v>
      </c>
      <c r="J51" s="152">
        <f t="shared" si="0"/>
        <v>44.776119402985074</v>
      </c>
      <c r="K51" s="98"/>
      <c r="L51" s="177"/>
      <c r="M51" s="107">
        <v>0.53778171296296295</v>
      </c>
      <c r="N51" s="104">
        <v>0.52430555555555003</v>
      </c>
    </row>
    <row r="52" spans="1:20" ht="21.75" customHeight="1" x14ac:dyDescent="0.2">
      <c r="A52" s="176">
        <v>30</v>
      </c>
      <c r="B52" s="168">
        <v>134</v>
      </c>
      <c r="C52" s="168">
        <v>10053913994</v>
      </c>
      <c r="D52" s="108" t="s">
        <v>262</v>
      </c>
      <c r="E52" s="109" t="s">
        <v>263</v>
      </c>
      <c r="F52" s="111" t="s">
        <v>60</v>
      </c>
      <c r="G52" s="142" t="s">
        <v>205</v>
      </c>
      <c r="H52" s="253">
        <v>0.11166666666666665</v>
      </c>
      <c r="I52" s="255">
        <f t="shared" si="1"/>
        <v>6.7129629629628096E-4</v>
      </c>
      <c r="J52" s="152">
        <f t="shared" si="0"/>
        <v>44.776119402985074</v>
      </c>
      <c r="K52" s="97"/>
      <c r="L52" s="178"/>
      <c r="M52" s="106">
        <v>0.47389571759259258</v>
      </c>
      <c r="N52" s="104">
        <v>0.46041666666666697</v>
      </c>
      <c r="O52" s="95"/>
      <c r="P52" s="95"/>
      <c r="Q52" s="95"/>
      <c r="R52" s="95"/>
      <c r="S52" s="95"/>
      <c r="T52" s="95"/>
    </row>
    <row r="53" spans="1:20" ht="21.75" customHeight="1" x14ac:dyDescent="0.2">
      <c r="A53" s="176">
        <v>31</v>
      </c>
      <c r="B53" s="168">
        <v>113</v>
      </c>
      <c r="C53" s="168">
        <v>10094941661</v>
      </c>
      <c r="D53" s="108" t="s">
        <v>221</v>
      </c>
      <c r="E53" s="109" t="s">
        <v>254</v>
      </c>
      <c r="F53" s="111" t="s">
        <v>60</v>
      </c>
      <c r="G53" s="142" t="s">
        <v>134</v>
      </c>
      <c r="H53" s="253">
        <v>0.11166666666666665</v>
      </c>
      <c r="I53" s="255">
        <f t="shared" si="1"/>
        <v>6.7129629629628096E-4</v>
      </c>
      <c r="J53" s="152">
        <f t="shared" si="0"/>
        <v>44.776119402985074</v>
      </c>
      <c r="K53" s="98"/>
      <c r="L53" s="177"/>
      <c r="M53" s="107">
        <v>0.5218356481481482</v>
      </c>
      <c r="N53" s="104">
        <v>0.50833333333332897</v>
      </c>
    </row>
    <row r="54" spans="1:20" ht="21.75" customHeight="1" x14ac:dyDescent="0.2">
      <c r="A54" s="176">
        <v>32</v>
      </c>
      <c r="B54" s="168">
        <v>132</v>
      </c>
      <c r="C54" s="168">
        <v>10036069028</v>
      </c>
      <c r="D54" s="108" t="s">
        <v>267</v>
      </c>
      <c r="E54" s="109" t="s">
        <v>255</v>
      </c>
      <c r="F54" s="111" t="s">
        <v>60</v>
      </c>
      <c r="G54" s="142" t="s">
        <v>100</v>
      </c>
      <c r="H54" s="253">
        <v>0.11166666666666665</v>
      </c>
      <c r="I54" s="255">
        <f t="shared" si="1"/>
        <v>6.7129629629628096E-4</v>
      </c>
      <c r="J54" s="152">
        <f t="shared" si="0"/>
        <v>44.776119402985074</v>
      </c>
      <c r="K54" s="98"/>
      <c r="L54" s="177"/>
      <c r="M54" s="107">
        <v>0.5044795138888889</v>
      </c>
      <c r="N54" s="104">
        <v>0.49097222222221998</v>
      </c>
    </row>
    <row r="55" spans="1:20" ht="21.75" customHeight="1" x14ac:dyDescent="0.2">
      <c r="A55" s="176">
        <v>33</v>
      </c>
      <c r="B55" s="168">
        <v>100</v>
      </c>
      <c r="C55" s="168">
        <v>1003609160</v>
      </c>
      <c r="D55" s="108" t="s">
        <v>230</v>
      </c>
      <c r="E55" s="109" t="s">
        <v>231</v>
      </c>
      <c r="F55" s="96" t="s">
        <v>60</v>
      </c>
      <c r="G55" s="142" t="s">
        <v>307</v>
      </c>
      <c r="H55" s="253">
        <v>0.11166666666666665</v>
      </c>
      <c r="I55" s="255">
        <f t="shared" si="1"/>
        <v>6.7129629629628096E-4</v>
      </c>
      <c r="J55" s="152">
        <f t="shared" ref="J55:J70" si="2">IFERROR($K$19*3600/(HOUR(H55)*3600+MINUTE(H55)*60+SECOND(H55)),"")</f>
        <v>44.776119402985074</v>
      </c>
      <c r="K55" s="98"/>
      <c r="L55" s="177"/>
      <c r="M55" s="107">
        <v>0.52466099537037036</v>
      </c>
      <c r="N55" s="104">
        <v>0.51111111111110696</v>
      </c>
    </row>
    <row r="56" spans="1:20" ht="21.75" customHeight="1" x14ac:dyDescent="0.2">
      <c r="A56" s="176">
        <v>34</v>
      </c>
      <c r="B56" s="168">
        <v>103</v>
      </c>
      <c r="C56" s="168">
        <v>10089459040</v>
      </c>
      <c r="D56" s="108" t="s">
        <v>232</v>
      </c>
      <c r="E56" s="109" t="s">
        <v>259</v>
      </c>
      <c r="F56" s="96" t="s">
        <v>60</v>
      </c>
      <c r="G56" s="142" t="s">
        <v>307</v>
      </c>
      <c r="H56" s="253">
        <v>0.11166666666666665</v>
      </c>
      <c r="I56" s="255">
        <f t="shared" si="1"/>
        <v>6.7129629629628096E-4</v>
      </c>
      <c r="J56" s="152">
        <f t="shared" si="2"/>
        <v>44.776119402985074</v>
      </c>
      <c r="K56" s="98"/>
      <c r="L56" s="177"/>
      <c r="M56" s="107">
        <v>0.50938842592592593</v>
      </c>
      <c r="N56" s="104">
        <v>0.49583333333333002</v>
      </c>
    </row>
    <row r="57" spans="1:20" ht="21.75" customHeight="1" x14ac:dyDescent="0.2">
      <c r="A57" s="176">
        <v>35</v>
      </c>
      <c r="B57" s="168">
        <v>123</v>
      </c>
      <c r="C57" s="168">
        <v>10055580071</v>
      </c>
      <c r="D57" s="108" t="s">
        <v>280</v>
      </c>
      <c r="E57" s="109" t="s">
        <v>328</v>
      </c>
      <c r="F57" s="96" t="s">
        <v>60</v>
      </c>
      <c r="G57" s="142" t="s">
        <v>130</v>
      </c>
      <c r="H57" s="253">
        <v>0.11166666666666665</v>
      </c>
      <c r="I57" s="255">
        <f t="shared" si="1"/>
        <v>6.7129629629628096E-4</v>
      </c>
      <c r="J57" s="152">
        <f t="shared" si="2"/>
        <v>44.776119402985074</v>
      </c>
      <c r="K57" s="98"/>
      <c r="L57" s="177"/>
      <c r="M57" s="107">
        <v>0.53310636574074077</v>
      </c>
      <c r="N57" s="104">
        <v>0.51944444444443905</v>
      </c>
    </row>
    <row r="58" spans="1:20" ht="21.75" customHeight="1" x14ac:dyDescent="0.2">
      <c r="A58" s="176">
        <v>36</v>
      </c>
      <c r="B58" s="168">
        <v>151</v>
      </c>
      <c r="C58" s="168">
        <v>10094805659</v>
      </c>
      <c r="D58" s="108" t="s">
        <v>329</v>
      </c>
      <c r="E58" s="109" t="s">
        <v>330</v>
      </c>
      <c r="F58" s="111" t="s">
        <v>60</v>
      </c>
      <c r="G58" s="142" t="s">
        <v>324</v>
      </c>
      <c r="H58" s="253">
        <v>0.11166666666666665</v>
      </c>
      <c r="I58" s="255">
        <f t="shared" si="1"/>
        <v>6.7129629629628096E-4</v>
      </c>
      <c r="J58" s="152">
        <f t="shared" si="2"/>
        <v>44.776119402985074</v>
      </c>
      <c r="K58" s="98"/>
      <c r="L58" s="177"/>
      <c r="M58" s="107">
        <v>0.4928322916666667</v>
      </c>
      <c r="N58" s="104">
        <v>0.47916666666666502</v>
      </c>
    </row>
    <row r="59" spans="1:20" ht="21.75" customHeight="1" x14ac:dyDescent="0.2">
      <c r="A59" s="176">
        <v>37</v>
      </c>
      <c r="B59" s="168">
        <v>89</v>
      </c>
      <c r="C59" s="168">
        <v>10096800223</v>
      </c>
      <c r="D59" s="108" t="s">
        <v>275</v>
      </c>
      <c r="E59" s="109" t="s">
        <v>330</v>
      </c>
      <c r="F59" s="96" t="s">
        <v>169</v>
      </c>
      <c r="G59" s="142" t="s">
        <v>34</v>
      </c>
      <c r="H59" s="253">
        <v>0.11166666666666665</v>
      </c>
      <c r="I59" s="255">
        <f t="shared" si="1"/>
        <v>6.7129629629628096E-4</v>
      </c>
      <c r="J59" s="152">
        <f t="shared" si="2"/>
        <v>44.776119402985074</v>
      </c>
      <c r="K59" s="98"/>
      <c r="L59" s="177"/>
      <c r="M59" s="107">
        <v>0.53728425925925927</v>
      </c>
      <c r="N59" s="104">
        <v>0.52361111111110603</v>
      </c>
    </row>
    <row r="60" spans="1:20" ht="21.75" customHeight="1" x14ac:dyDescent="0.2">
      <c r="A60" s="176">
        <v>38</v>
      </c>
      <c r="B60" s="168">
        <v>139</v>
      </c>
      <c r="C60" s="168">
        <v>10105935195</v>
      </c>
      <c r="D60" s="108" t="s">
        <v>272</v>
      </c>
      <c r="E60" s="109" t="s">
        <v>255</v>
      </c>
      <c r="F60" s="111" t="s">
        <v>169</v>
      </c>
      <c r="G60" s="142" t="s">
        <v>273</v>
      </c>
      <c r="H60" s="253">
        <v>0.11166666666666665</v>
      </c>
      <c r="I60" s="255">
        <f t="shared" si="1"/>
        <v>6.7129629629628096E-4</v>
      </c>
      <c r="J60" s="152">
        <f t="shared" si="2"/>
        <v>44.776119402985074</v>
      </c>
      <c r="K60" s="98"/>
      <c r="L60" s="177"/>
      <c r="M60" s="107">
        <v>0.51508530092592586</v>
      </c>
      <c r="N60" s="104">
        <v>0.501388888888885</v>
      </c>
    </row>
    <row r="61" spans="1:20" ht="21.75" customHeight="1" x14ac:dyDescent="0.2">
      <c r="A61" s="176">
        <v>39</v>
      </c>
      <c r="B61" s="168">
        <v>102</v>
      </c>
      <c r="C61" s="168">
        <v>10053652296</v>
      </c>
      <c r="D61" s="108" t="s">
        <v>228</v>
      </c>
      <c r="E61" s="109" t="s">
        <v>229</v>
      </c>
      <c r="F61" s="111" t="s">
        <v>60</v>
      </c>
      <c r="G61" s="142" t="s">
        <v>307</v>
      </c>
      <c r="H61" s="253">
        <v>0.11166666666666665</v>
      </c>
      <c r="I61" s="255">
        <f t="shared" si="1"/>
        <v>6.7129629629628096E-4</v>
      </c>
      <c r="J61" s="152">
        <f t="shared" si="2"/>
        <v>44.776119402985074</v>
      </c>
      <c r="K61" s="97"/>
      <c r="L61" s="180"/>
      <c r="M61" s="106">
        <v>0.47967696759259254</v>
      </c>
      <c r="N61" s="104">
        <v>0.46597222222222201</v>
      </c>
      <c r="O61" s="95"/>
      <c r="P61" s="95"/>
      <c r="Q61" s="95"/>
      <c r="R61" s="95"/>
      <c r="S61" s="95"/>
      <c r="T61" s="95"/>
    </row>
    <row r="62" spans="1:20" ht="21.75" customHeight="1" x14ac:dyDescent="0.2">
      <c r="A62" s="176">
        <v>40</v>
      </c>
      <c r="B62" s="168">
        <v>97</v>
      </c>
      <c r="C62" s="168">
        <v>10090444905</v>
      </c>
      <c r="D62" s="108" t="s">
        <v>265</v>
      </c>
      <c r="E62" s="109" t="s">
        <v>266</v>
      </c>
      <c r="F62" s="96" t="s">
        <v>169</v>
      </c>
      <c r="G62" s="142" t="s">
        <v>198</v>
      </c>
      <c r="H62" s="253">
        <v>0.11166666666666665</v>
      </c>
      <c r="I62" s="255">
        <f t="shared" si="1"/>
        <v>6.7129629629628096E-4</v>
      </c>
      <c r="J62" s="152">
        <f t="shared" si="2"/>
        <v>44.776119402985074</v>
      </c>
      <c r="K62" s="98"/>
      <c r="L62" s="177"/>
      <c r="M62" s="107">
        <v>0.49222025462962965</v>
      </c>
      <c r="N62" s="104">
        <v>0.47847222222222102</v>
      </c>
    </row>
    <row r="63" spans="1:20" ht="21.75" customHeight="1" x14ac:dyDescent="0.2">
      <c r="A63" s="176">
        <v>41</v>
      </c>
      <c r="B63" s="168">
        <v>92</v>
      </c>
      <c r="C63" s="168">
        <v>10091152904</v>
      </c>
      <c r="D63" s="108" t="s">
        <v>218</v>
      </c>
      <c r="E63" s="109" t="s">
        <v>219</v>
      </c>
      <c r="F63" s="111" t="s">
        <v>60</v>
      </c>
      <c r="G63" s="142" t="s">
        <v>34</v>
      </c>
      <c r="H63" s="253">
        <v>0.11166666666666665</v>
      </c>
      <c r="I63" s="255">
        <f t="shared" si="1"/>
        <v>6.7129629629628096E-4</v>
      </c>
      <c r="J63" s="152">
        <f t="shared" si="2"/>
        <v>44.776119402985074</v>
      </c>
      <c r="K63" s="98"/>
      <c r="L63" s="177"/>
      <c r="M63" s="107">
        <v>0.53460891203703709</v>
      </c>
      <c r="N63" s="104">
        <v>0.52083333333332804</v>
      </c>
    </row>
    <row r="64" spans="1:20" ht="21.75" customHeight="1" x14ac:dyDescent="0.2">
      <c r="A64" s="176">
        <v>42</v>
      </c>
      <c r="B64" s="168">
        <v>136</v>
      </c>
      <c r="C64" s="168">
        <v>10080036195</v>
      </c>
      <c r="D64" s="108" t="s">
        <v>289</v>
      </c>
      <c r="E64" s="109" t="s">
        <v>290</v>
      </c>
      <c r="F64" s="111" t="s">
        <v>169</v>
      </c>
      <c r="G64" s="142" t="s">
        <v>205</v>
      </c>
      <c r="H64" s="253">
        <v>0.11166666666666665</v>
      </c>
      <c r="I64" s="255">
        <f t="shared" si="1"/>
        <v>6.7129629629628096E-4</v>
      </c>
      <c r="J64" s="152">
        <f t="shared" si="2"/>
        <v>44.776119402985074</v>
      </c>
      <c r="K64" s="98"/>
      <c r="L64" s="177"/>
      <c r="M64" s="107">
        <v>0.49998923611111112</v>
      </c>
      <c r="N64" s="104">
        <v>0.486111111111109</v>
      </c>
    </row>
    <row r="65" spans="1:20" ht="21.75" customHeight="1" x14ac:dyDescent="0.2">
      <c r="A65" s="176">
        <v>43</v>
      </c>
      <c r="B65" s="168">
        <v>81</v>
      </c>
      <c r="C65" s="168">
        <v>10091964064</v>
      </c>
      <c r="D65" s="108" t="s">
        <v>235</v>
      </c>
      <c r="E65" s="109" t="s">
        <v>271</v>
      </c>
      <c r="F65" s="111" t="s">
        <v>60</v>
      </c>
      <c r="G65" s="142" t="s">
        <v>197</v>
      </c>
      <c r="H65" s="253">
        <v>0.11166666666666665</v>
      </c>
      <c r="I65" s="255">
        <f t="shared" si="1"/>
        <v>6.7129629629628096E-4</v>
      </c>
      <c r="J65" s="152">
        <f t="shared" si="2"/>
        <v>44.776119402985074</v>
      </c>
      <c r="K65" s="98"/>
      <c r="L65" s="177"/>
      <c r="M65" s="107">
        <v>0.51180775462962969</v>
      </c>
      <c r="N65" s="104">
        <v>0.49791666666666301</v>
      </c>
    </row>
    <row r="66" spans="1:20" ht="21.75" customHeight="1" x14ac:dyDescent="0.2">
      <c r="A66" s="176">
        <v>44</v>
      </c>
      <c r="B66" s="168">
        <v>150</v>
      </c>
      <c r="C66" s="168">
        <v>10092779268</v>
      </c>
      <c r="D66" s="108" t="s">
        <v>331</v>
      </c>
      <c r="E66" s="109" t="s">
        <v>332</v>
      </c>
      <c r="F66" s="96" t="s">
        <v>60</v>
      </c>
      <c r="G66" s="142" t="s">
        <v>324</v>
      </c>
      <c r="H66" s="253">
        <v>0.11166666666666665</v>
      </c>
      <c r="I66" s="255">
        <f t="shared" si="1"/>
        <v>6.7129629629628096E-4</v>
      </c>
      <c r="J66" s="152">
        <f t="shared" si="2"/>
        <v>44.776119402985074</v>
      </c>
      <c r="K66" s="98"/>
      <c r="L66" s="177"/>
      <c r="M66" s="107">
        <v>0.4979436342592593</v>
      </c>
      <c r="N66" s="104">
        <v>0.484027777777776</v>
      </c>
    </row>
    <row r="67" spans="1:20" ht="21.75" customHeight="1" x14ac:dyDescent="0.2">
      <c r="A67" s="176">
        <v>45</v>
      </c>
      <c r="B67" s="168">
        <v>116</v>
      </c>
      <c r="C67" s="168">
        <v>10077689304</v>
      </c>
      <c r="D67" s="108" t="s">
        <v>242</v>
      </c>
      <c r="E67" s="109" t="s">
        <v>243</v>
      </c>
      <c r="F67" s="96" t="s">
        <v>60</v>
      </c>
      <c r="G67" s="142" t="s">
        <v>130</v>
      </c>
      <c r="H67" s="253">
        <v>0.11195601851851851</v>
      </c>
      <c r="I67" s="255">
        <f t="shared" si="1"/>
        <v>9.6064814814814103E-4</v>
      </c>
      <c r="J67" s="152">
        <f t="shared" si="2"/>
        <v>44.660394913677244</v>
      </c>
      <c r="K67" s="98"/>
      <c r="L67" s="177"/>
      <c r="M67" s="107">
        <v>0.50629594907407405</v>
      </c>
      <c r="N67" s="104">
        <v>0.49236111111110797</v>
      </c>
    </row>
    <row r="68" spans="1:20" ht="21.75" customHeight="1" x14ac:dyDescent="0.2">
      <c r="A68" s="176">
        <v>46</v>
      </c>
      <c r="B68" s="168">
        <v>157</v>
      </c>
      <c r="C68" s="168">
        <v>10083910236</v>
      </c>
      <c r="D68" s="108" t="s">
        <v>305</v>
      </c>
      <c r="E68" s="109" t="s">
        <v>276</v>
      </c>
      <c r="F68" s="96" t="s">
        <v>169</v>
      </c>
      <c r="G68" s="142" t="s">
        <v>134</v>
      </c>
      <c r="H68" s="253">
        <v>0.11195601851851851</v>
      </c>
      <c r="I68" s="255">
        <f t="shared" si="1"/>
        <v>9.6064814814814103E-4</v>
      </c>
      <c r="J68" s="152">
        <f t="shared" si="2"/>
        <v>44.660394913677244</v>
      </c>
      <c r="K68" s="97"/>
      <c r="L68" s="178"/>
      <c r="M68" s="105">
        <v>0.47299872685185185</v>
      </c>
      <c r="N68" s="104">
        <v>0.45902777777777781</v>
      </c>
      <c r="O68" s="95"/>
      <c r="P68" s="95"/>
      <c r="Q68" s="95"/>
      <c r="R68" s="95"/>
      <c r="S68" s="95"/>
      <c r="T68" s="95"/>
    </row>
    <row r="69" spans="1:20" ht="21.75" customHeight="1" x14ac:dyDescent="0.2">
      <c r="A69" s="176">
        <v>47</v>
      </c>
      <c r="B69" s="168">
        <v>129</v>
      </c>
      <c r="C69" s="168">
        <v>10093563251</v>
      </c>
      <c r="D69" s="108" t="s">
        <v>296</v>
      </c>
      <c r="E69" s="109" t="s">
        <v>297</v>
      </c>
      <c r="F69" s="96" t="s">
        <v>60</v>
      </c>
      <c r="G69" s="142" t="s">
        <v>100</v>
      </c>
      <c r="H69" s="253">
        <v>0.11215277777777777</v>
      </c>
      <c r="I69" s="255">
        <f t="shared" si="1"/>
        <v>1.1574074074073987E-3</v>
      </c>
      <c r="J69" s="152">
        <f t="shared" si="2"/>
        <v>44.582043343653254</v>
      </c>
      <c r="K69" s="98"/>
      <c r="L69" s="177"/>
      <c r="M69" s="107">
        <v>0.50358159722222229</v>
      </c>
      <c r="N69" s="104">
        <v>0.48958333333333098</v>
      </c>
    </row>
    <row r="70" spans="1:20" ht="21.75" customHeight="1" x14ac:dyDescent="0.2">
      <c r="A70" s="176">
        <v>48</v>
      </c>
      <c r="B70" s="168">
        <v>96</v>
      </c>
      <c r="C70" s="168">
        <v>10082452004</v>
      </c>
      <c r="D70" s="108" t="s">
        <v>260</v>
      </c>
      <c r="E70" s="109" t="s">
        <v>261</v>
      </c>
      <c r="F70" s="111" t="s">
        <v>60</v>
      </c>
      <c r="G70" s="142" t="s">
        <v>198</v>
      </c>
      <c r="H70" s="253">
        <v>0.11215277777777777</v>
      </c>
      <c r="I70" s="255">
        <f t="shared" si="1"/>
        <v>1.1574074074073987E-3</v>
      </c>
      <c r="J70" s="152">
        <f t="shared" si="2"/>
        <v>44.582043343653254</v>
      </c>
      <c r="K70" s="98"/>
      <c r="L70" s="177"/>
      <c r="M70" s="107">
        <v>0.53275300925925928</v>
      </c>
      <c r="N70" s="104">
        <v>0.51874999999999505</v>
      </c>
    </row>
    <row r="71" spans="1:20" ht="21.75" customHeight="1" x14ac:dyDescent="0.2">
      <c r="A71" s="176">
        <v>49</v>
      </c>
      <c r="B71" s="168">
        <v>140</v>
      </c>
      <c r="C71" s="168">
        <v>10096409290</v>
      </c>
      <c r="D71" s="108" t="s">
        <v>277</v>
      </c>
      <c r="E71" s="109" t="s">
        <v>278</v>
      </c>
      <c r="F71" s="111" t="s">
        <v>60</v>
      </c>
      <c r="G71" s="142" t="s">
        <v>273</v>
      </c>
      <c r="H71" s="253">
        <v>0.11241898148148148</v>
      </c>
      <c r="I71" s="255">
        <f t="shared" ref="I71:I85" si="3">H71-$H$23</f>
        <v>1.4236111111111116E-3</v>
      </c>
      <c r="J71" s="152">
        <f t="shared" ref="J71:J85" si="4">IFERROR($K$19*3600/(HOUR(H71)*3600+MINUTE(H71)*60+SECOND(H71)),"")</f>
        <v>44.476474827550703</v>
      </c>
      <c r="K71" s="98"/>
      <c r="L71" s="177"/>
      <c r="M71" s="107"/>
      <c r="N71" s="104"/>
    </row>
    <row r="72" spans="1:20" ht="21.75" customHeight="1" x14ac:dyDescent="0.2">
      <c r="A72" s="176">
        <v>50</v>
      </c>
      <c r="B72" s="168">
        <v>91</v>
      </c>
      <c r="C72" s="168">
        <v>10055582701</v>
      </c>
      <c r="D72" s="108" t="s">
        <v>279</v>
      </c>
      <c r="E72" s="109" t="s">
        <v>278</v>
      </c>
      <c r="F72" s="111" t="s">
        <v>60</v>
      </c>
      <c r="G72" s="142" t="s">
        <v>34</v>
      </c>
      <c r="H72" s="253">
        <v>0.11241898148148148</v>
      </c>
      <c r="I72" s="255">
        <f t="shared" si="3"/>
        <v>1.4236111111111116E-3</v>
      </c>
      <c r="J72" s="152">
        <f t="shared" si="4"/>
        <v>44.476474827550703</v>
      </c>
      <c r="K72" s="98"/>
      <c r="L72" s="177"/>
      <c r="M72" s="107"/>
      <c r="N72" s="104"/>
    </row>
    <row r="73" spans="1:20" ht="21.75" customHeight="1" x14ac:dyDescent="0.2">
      <c r="A73" s="176">
        <v>51</v>
      </c>
      <c r="B73" s="168">
        <v>93</v>
      </c>
      <c r="C73" s="168">
        <v>10080996896</v>
      </c>
      <c r="D73" s="108" t="s">
        <v>264</v>
      </c>
      <c r="E73" s="109" t="s">
        <v>282</v>
      </c>
      <c r="F73" s="111" t="s">
        <v>60</v>
      </c>
      <c r="G73" s="142" t="s">
        <v>34</v>
      </c>
      <c r="H73" s="253">
        <v>0.11296296296296297</v>
      </c>
      <c r="I73" s="255">
        <f t="shared" si="3"/>
        <v>1.9675925925926041E-3</v>
      </c>
      <c r="J73" s="152">
        <f t="shared" si="4"/>
        <v>44.26229508196721</v>
      </c>
      <c r="K73" s="98"/>
      <c r="L73" s="177"/>
      <c r="M73" s="107"/>
      <c r="N73" s="104"/>
    </row>
    <row r="74" spans="1:20" ht="21.75" customHeight="1" x14ac:dyDescent="0.2">
      <c r="A74" s="176">
        <v>52</v>
      </c>
      <c r="B74" s="168">
        <v>155</v>
      </c>
      <c r="C74" s="168">
        <v>10090445915</v>
      </c>
      <c r="D74" s="108" t="s">
        <v>270</v>
      </c>
      <c r="E74" s="109" t="s">
        <v>284</v>
      </c>
      <c r="F74" s="111" t="s">
        <v>60</v>
      </c>
      <c r="G74" s="142" t="s">
        <v>61</v>
      </c>
      <c r="H74" s="253">
        <v>0.11296296296296297</v>
      </c>
      <c r="I74" s="255">
        <f t="shared" si="3"/>
        <v>1.9675925925926041E-3</v>
      </c>
      <c r="J74" s="152">
        <f t="shared" si="4"/>
        <v>44.26229508196721</v>
      </c>
      <c r="K74" s="98"/>
      <c r="L74" s="177"/>
      <c r="M74" s="107"/>
      <c r="N74" s="104"/>
    </row>
    <row r="75" spans="1:20" ht="21.75" customHeight="1" x14ac:dyDescent="0.2">
      <c r="A75" s="176">
        <v>53</v>
      </c>
      <c r="B75" s="168">
        <v>95</v>
      </c>
      <c r="C75" s="168">
        <v>10080801586</v>
      </c>
      <c r="D75" s="108" t="s">
        <v>285</v>
      </c>
      <c r="E75" s="109" t="s">
        <v>286</v>
      </c>
      <c r="F75" s="111" t="s">
        <v>60</v>
      </c>
      <c r="G75" s="142" t="s">
        <v>198</v>
      </c>
      <c r="H75" s="253">
        <v>0.11384259259259259</v>
      </c>
      <c r="I75" s="255">
        <f t="shared" si="3"/>
        <v>2.8472222222222232E-3</v>
      </c>
      <c r="J75" s="152">
        <f t="shared" si="4"/>
        <v>43.920292801952016</v>
      </c>
      <c r="K75" s="98"/>
      <c r="L75" s="177"/>
      <c r="M75" s="107"/>
      <c r="N75" s="104"/>
    </row>
    <row r="76" spans="1:20" ht="21.75" customHeight="1" x14ac:dyDescent="0.2">
      <c r="A76" s="176">
        <v>54</v>
      </c>
      <c r="B76" s="168">
        <v>154</v>
      </c>
      <c r="C76" s="168">
        <v>10080792391</v>
      </c>
      <c r="D76" s="108" t="s">
        <v>245</v>
      </c>
      <c r="E76" s="109" t="s">
        <v>246</v>
      </c>
      <c r="F76" s="111" t="s">
        <v>60</v>
      </c>
      <c r="G76" s="142" t="s">
        <v>61</v>
      </c>
      <c r="H76" s="253">
        <v>0.11384259259259259</v>
      </c>
      <c r="I76" s="255">
        <f t="shared" si="3"/>
        <v>2.8472222222222232E-3</v>
      </c>
      <c r="J76" s="152">
        <f t="shared" si="4"/>
        <v>43.920292801952016</v>
      </c>
      <c r="K76" s="98"/>
      <c r="L76" s="177"/>
      <c r="M76" s="107"/>
      <c r="N76" s="104"/>
    </row>
    <row r="77" spans="1:20" ht="21.75" customHeight="1" x14ac:dyDescent="0.2">
      <c r="A77" s="176" t="s">
        <v>336</v>
      </c>
      <c r="B77" s="168">
        <v>82</v>
      </c>
      <c r="C77" s="168">
        <v>10105862649</v>
      </c>
      <c r="D77" s="108" t="s">
        <v>302</v>
      </c>
      <c r="E77" s="109" t="s">
        <v>209</v>
      </c>
      <c r="F77" s="111" t="s">
        <v>169</v>
      </c>
      <c r="G77" s="142" t="s">
        <v>197</v>
      </c>
      <c r="H77" s="169"/>
      <c r="I77" s="151"/>
      <c r="J77" s="152" t="str">
        <f t="shared" si="4"/>
        <v/>
      </c>
      <c r="K77" s="98"/>
      <c r="L77" s="177"/>
      <c r="M77" s="107"/>
      <c r="N77" s="104"/>
    </row>
    <row r="78" spans="1:20" ht="21.75" customHeight="1" x14ac:dyDescent="0.2">
      <c r="A78" s="176" t="s">
        <v>336</v>
      </c>
      <c r="B78" s="168">
        <v>83</v>
      </c>
      <c r="C78" s="168">
        <v>10114145338</v>
      </c>
      <c r="D78" s="108" t="s">
        <v>294</v>
      </c>
      <c r="E78" s="109" t="s">
        <v>295</v>
      </c>
      <c r="F78" s="111" t="s">
        <v>169</v>
      </c>
      <c r="G78" s="142" t="s">
        <v>197</v>
      </c>
      <c r="H78" s="169"/>
      <c r="I78" s="151"/>
      <c r="J78" s="152" t="str">
        <f t="shared" si="4"/>
        <v/>
      </c>
      <c r="K78" s="98"/>
      <c r="L78" s="177"/>
      <c r="M78" s="107"/>
      <c r="N78" s="104"/>
    </row>
    <row r="79" spans="1:20" ht="21.75" customHeight="1" x14ac:dyDescent="0.2">
      <c r="A79" s="176" t="s">
        <v>336</v>
      </c>
      <c r="B79" s="168">
        <v>94</v>
      </c>
      <c r="C79" s="168">
        <v>10114018531</v>
      </c>
      <c r="D79" s="108" t="s">
        <v>299</v>
      </c>
      <c r="E79" s="109" t="s">
        <v>217</v>
      </c>
      <c r="F79" s="111" t="s">
        <v>169</v>
      </c>
      <c r="G79" s="142" t="s">
        <v>34</v>
      </c>
      <c r="H79" s="169"/>
      <c r="I79" s="151"/>
      <c r="J79" s="152" t="str">
        <f t="shared" si="4"/>
        <v/>
      </c>
      <c r="K79" s="98"/>
      <c r="L79" s="177"/>
      <c r="M79" s="107"/>
      <c r="N79" s="104"/>
    </row>
    <row r="80" spans="1:20" ht="21.75" customHeight="1" x14ac:dyDescent="0.2">
      <c r="A80" s="176" t="s">
        <v>336</v>
      </c>
      <c r="B80" s="168">
        <v>98</v>
      </c>
      <c r="C80" s="168">
        <v>10092443408</v>
      </c>
      <c r="D80" s="108" t="s">
        <v>291</v>
      </c>
      <c r="E80" s="109" t="s">
        <v>292</v>
      </c>
      <c r="F80" s="111" t="s">
        <v>169</v>
      </c>
      <c r="G80" s="142" t="s">
        <v>198</v>
      </c>
      <c r="H80" s="169"/>
      <c r="I80" s="151"/>
      <c r="J80" s="152" t="str">
        <f t="shared" si="4"/>
        <v/>
      </c>
      <c r="K80" s="98"/>
      <c r="L80" s="177"/>
      <c r="M80" s="107"/>
      <c r="N80" s="104"/>
    </row>
    <row r="81" spans="1:14" ht="21.75" customHeight="1" x14ac:dyDescent="0.2">
      <c r="A81" s="176" t="s">
        <v>336</v>
      </c>
      <c r="B81" s="168">
        <v>99</v>
      </c>
      <c r="C81" s="168">
        <v>10097610272</v>
      </c>
      <c r="D81" s="108" t="s">
        <v>268</v>
      </c>
      <c r="E81" s="109" t="s">
        <v>269</v>
      </c>
      <c r="F81" s="111" t="s">
        <v>60</v>
      </c>
      <c r="G81" s="142" t="s">
        <v>198</v>
      </c>
      <c r="H81" s="169"/>
      <c r="I81" s="151"/>
      <c r="J81" s="152" t="str">
        <f t="shared" si="4"/>
        <v/>
      </c>
      <c r="K81" s="98"/>
      <c r="L81" s="177"/>
      <c r="M81" s="107"/>
      <c r="N81" s="104"/>
    </row>
    <row r="82" spans="1:14" ht="21.75" customHeight="1" x14ac:dyDescent="0.2">
      <c r="A82" s="176" t="s">
        <v>336</v>
      </c>
      <c r="B82" s="168">
        <v>111</v>
      </c>
      <c r="C82" s="168">
        <v>10080256265</v>
      </c>
      <c r="D82" s="108" t="s">
        <v>238</v>
      </c>
      <c r="E82" s="109" t="s">
        <v>239</v>
      </c>
      <c r="F82" s="111" t="s">
        <v>60</v>
      </c>
      <c r="G82" s="142" t="s">
        <v>134</v>
      </c>
      <c r="H82" s="169"/>
      <c r="I82" s="151"/>
      <c r="J82" s="152" t="str">
        <f t="shared" si="4"/>
        <v/>
      </c>
      <c r="K82" s="98"/>
      <c r="L82" s="177"/>
      <c r="M82" s="107"/>
      <c r="N82" s="104"/>
    </row>
    <row r="83" spans="1:14" ht="21.75" customHeight="1" x14ac:dyDescent="0.2">
      <c r="A83" s="176" t="s">
        <v>336</v>
      </c>
      <c r="B83" s="168">
        <v>117</v>
      </c>
      <c r="C83" s="168">
        <v>10082533341</v>
      </c>
      <c r="D83" s="108" t="s">
        <v>274</v>
      </c>
      <c r="E83" s="109" t="s">
        <v>297</v>
      </c>
      <c r="F83" s="111" t="s">
        <v>60</v>
      </c>
      <c r="G83" s="142" t="s">
        <v>130</v>
      </c>
      <c r="H83" s="169"/>
      <c r="I83" s="151"/>
      <c r="J83" s="152" t="str">
        <f t="shared" si="4"/>
        <v/>
      </c>
      <c r="K83" s="98"/>
      <c r="L83" s="177"/>
      <c r="M83" s="107"/>
      <c r="N83" s="104"/>
    </row>
    <row r="84" spans="1:14" ht="21.75" customHeight="1" x14ac:dyDescent="0.2">
      <c r="A84" s="176" t="s">
        <v>336</v>
      </c>
      <c r="B84" s="168">
        <v>124</v>
      </c>
      <c r="C84" s="168">
        <v>10076518230</v>
      </c>
      <c r="D84" s="108" t="s">
        <v>298</v>
      </c>
      <c r="E84" s="109" t="s">
        <v>282</v>
      </c>
      <c r="F84" s="111" t="s">
        <v>169</v>
      </c>
      <c r="G84" s="142" t="s">
        <v>200</v>
      </c>
      <c r="H84" s="169"/>
      <c r="I84" s="151"/>
      <c r="J84" s="152" t="str">
        <f t="shared" si="4"/>
        <v/>
      </c>
      <c r="K84" s="98"/>
      <c r="L84" s="177"/>
      <c r="M84" s="107"/>
      <c r="N84" s="104"/>
    </row>
    <row r="85" spans="1:14" ht="21.75" customHeight="1" x14ac:dyDescent="0.2">
      <c r="A85" s="176" t="s">
        <v>336</v>
      </c>
      <c r="B85" s="168">
        <v>125</v>
      </c>
      <c r="C85" s="168">
        <v>10091956081</v>
      </c>
      <c r="D85" s="108" t="s">
        <v>300</v>
      </c>
      <c r="E85" s="109" t="s">
        <v>301</v>
      </c>
      <c r="F85" s="111" t="s">
        <v>169</v>
      </c>
      <c r="G85" s="142" t="s">
        <v>200</v>
      </c>
      <c r="H85" s="169"/>
      <c r="I85" s="151"/>
      <c r="J85" s="152" t="str">
        <f t="shared" si="4"/>
        <v/>
      </c>
      <c r="K85" s="98"/>
      <c r="L85" s="177"/>
      <c r="M85" s="107"/>
      <c r="N85" s="104"/>
    </row>
    <row r="86" spans="1:14" ht="21.75" customHeight="1" x14ac:dyDescent="0.2">
      <c r="A86" s="176" t="s">
        <v>336</v>
      </c>
      <c r="B86" s="168">
        <v>127</v>
      </c>
      <c r="C86" s="168">
        <v>10036052860</v>
      </c>
      <c r="D86" s="108" t="s">
        <v>212</v>
      </c>
      <c r="E86" s="109" t="s">
        <v>333</v>
      </c>
      <c r="F86" s="111" t="s">
        <v>169</v>
      </c>
      <c r="G86" s="142" t="s">
        <v>100</v>
      </c>
      <c r="H86" s="169"/>
      <c r="I86" s="151"/>
      <c r="J86" s="152"/>
      <c r="K86" s="98"/>
      <c r="L86" s="177"/>
      <c r="M86" s="107"/>
      <c r="N86" s="104"/>
    </row>
    <row r="87" spans="1:14" ht="21.75" customHeight="1" x14ac:dyDescent="0.2">
      <c r="A87" s="176" t="s">
        <v>336</v>
      </c>
      <c r="B87" s="168">
        <v>138</v>
      </c>
      <c r="C87" s="168">
        <v>10076948161</v>
      </c>
      <c r="D87" s="108" t="s">
        <v>287</v>
      </c>
      <c r="E87" s="109" t="s">
        <v>288</v>
      </c>
      <c r="F87" s="111" t="s">
        <v>60</v>
      </c>
      <c r="G87" s="142" t="s">
        <v>205</v>
      </c>
      <c r="H87" s="169"/>
      <c r="I87" s="151"/>
      <c r="J87" s="152"/>
      <c r="K87" s="98"/>
      <c r="L87" s="177"/>
      <c r="M87" s="107"/>
      <c r="N87" s="104"/>
    </row>
    <row r="88" spans="1:14" ht="21.75" customHeight="1" x14ac:dyDescent="0.2">
      <c r="A88" s="176" t="s">
        <v>336</v>
      </c>
      <c r="B88" s="168">
        <v>142</v>
      </c>
      <c r="C88" s="168">
        <v>10063446569</v>
      </c>
      <c r="D88" s="108" t="s">
        <v>258</v>
      </c>
      <c r="E88" s="109" t="s">
        <v>259</v>
      </c>
      <c r="F88" s="111" t="s">
        <v>60</v>
      </c>
      <c r="G88" s="142" t="s">
        <v>199</v>
      </c>
      <c r="H88" s="169"/>
      <c r="I88" s="151"/>
      <c r="J88" s="152"/>
      <c r="K88" s="98"/>
      <c r="L88" s="177"/>
      <c r="M88" s="107"/>
      <c r="N88" s="104"/>
    </row>
    <row r="89" spans="1:14" ht="21.75" customHeight="1" x14ac:dyDescent="0.2">
      <c r="A89" s="176" t="s">
        <v>336</v>
      </c>
      <c r="B89" s="168">
        <v>148</v>
      </c>
      <c r="C89" s="168">
        <v>10094024104</v>
      </c>
      <c r="D89" s="108" t="s">
        <v>303</v>
      </c>
      <c r="E89" s="109" t="s">
        <v>304</v>
      </c>
      <c r="F89" s="111" t="s">
        <v>169</v>
      </c>
      <c r="G89" s="142" t="s">
        <v>198</v>
      </c>
      <c r="H89" s="169"/>
      <c r="I89" s="151"/>
      <c r="J89" s="152"/>
      <c r="K89" s="98"/>
      <c r="L89" s="177"/>
      <c r="M89" s="107"/>
      <c r="N89" s="104"/>
    </row>
    <row r="90" spans="1:14" ht="21.75" customHeight="1" thickBot="1" x14ac:dyDescent="0.25">
      <c r="A90" s="181" t="s">
        <v>336</v>
      </c>
      <c r="B90" s="182">
        <v>159</v>
      </c>
      <c r="C90" s="182">
        <v>10113230104</v>
      </c>
      <c r="D90" s="183" t="s">
        <v>334</v>
      </c>
      <c r="E90" s="184" t="s">
        <v>335</v>
      </c>
      <c r="F90" s="185" t="s">
        <v>169</v>
      </c>
      <c r="G90" s="186" t="s">
        <v>197</v>
      </c>
      <c r="H90" s="187"/>
      <c r="I90" s="188"/>
      <c r="J90" s="189"/>
      <c r="K90" s="190"/>
      <c r="L90" s="191"/>
      <c r="M90" s="107"/>
      <c r="N90" s="104"/>
    </row>
    <row r="91" spans="1:14" ht="6.75" customHeight="1" thickTop="1" thickBot="1" x14ac:dyDescent="0.25">
      <c r="A91" s="170"/>
      <c r="B91" s="171"/>
      <c r="C91" s="171"/>
      <c r="D91" s="172"/>
      <c r="E91" s="173"/>
      <c r="F91" s="112"/>
      <c r="G91" s="174"/>
      <c r="H91" s="175"/>
      <c r="I91" s="175"/>
      <c r="J91" s="175"/>
      <c r="K91" s="175"/>
      <c r="L91" s="175"/>
    </row>
    <row r="92" spans="1:14" ht="15.75" thickTop="1" x14ac:dyDescent="0.2">
      <c r="A92" s="227" t="s">
        <v>48</v>
      </c>
      <c r="B92" s="228"/>
      <c r="C92" s="228"/>
      <c r="D92" s="228"/>
      <c r="E92" s="228"/>
      <c r="F92" s="228"/>
      <c r="G92" s="228" t="s">
        <v>49</v>
      </c>
      <c r="H92" s="228"/>
      <c r="I92" s="228"/>
      <c r="J92" s="228"/>
      <c r="K92" s="228"/>
      <c r="L92" s="229"/>
    </row>
    <row r="93" spans="1:14" x14ac:dyDescent="0.2">
      <c r="A93" s="192" t="s">
        <v>337</v>
      </c>
      <c r="B93" s="114"/>
      <c r="C93" s="115"/>
      <c r="D93" s="114"/>
      <c r="E93" s="116"/>
      <c r="F93" s="117"/>
      <c r="G93" s="118" t="s">
        <v>176</v>
      </c>
      <c r="H93" s="193">
        <v>17</v>
      </c>
      <c r="I93" s="120"/>
      <c r="J93" s="121"/>
      <c r="K93" s="143" t="s">
        <v>184</v>
      </c>
      <c r="L93" s="123">
        <f>COUNTIF(F23:F90,"ЗМС")</f>
        <v>0</v>
      </c>
    </row>
    <row r="94" spans="1:14" x14ac:dyDescent="0.2">
      <c r="A94" s="192" t="s">
        <v>338</v>
      </c>
      <c r="B94" s="114"/>
      <c r="C94" s="124"/>
      <c r="D94" s="114"/>
      <c r="E94" s="125"/>
      <c r="F94" s="126"/>
      <c r="G94" s="127" t="s">
        <v>177</v>
      </c>
      <c r="H94" s="119">
        <f>H95+H100</f>
        <v>68</v>
      </c>
      <c r="I94" s="128"/>
      <c r="J94" s="129"/>
      <c r="K94" s="143" t="s">
        <v>185</v>
      </c>
      <c r="L94" s="123">
        <f>COUNTIF(F23:F90,"МСМК")</f>
        <v>0</v>
      </c>
    </row>
    <row r="95" spans="1:14" x14ac:dyDescent="0.2">
      <c r="A95" s="192" t="s">
        <v>339</v>
      </c>
      <c r="B95" s="114"/>
      <c r="C95" s="130"/>
      <c r="D95" s="114"/>
      <c r="E95" s="125"/>
      <c r="F95" s="126"/>
      <c r="G95" s="127" t="s">
        <v>178</v>
      </c>
      <c r="H95" s="119">
        <f>H96+H97+H98+H99</f>
        <v>68</v>
      </c>
      <c r="I95" s="128"/>
      <c r="J95" s="129"/>
      <c r="K95" s="143" t="s">
        <v>186</v>
      </c>
      <c r="L95" s="123">
        <f>COUNTIF(F23:F90,"МС")</f>
        <v>1</v>
      </c>
    </row>
    <row r="96" spans="1:14" x14ac:dyDescent="0.2">
      <c r="A96" s="192" t="s">
        <v>340</v>
      </c>
      <c r="B96" s="114"/>
      <c r="C96" s="130"/>
      <c r="D96" s="114"/>
      <c r="E96" s="125"/>
      <c r="F96" s="126"/>
      <c r="G96" s="127" t="s">
        <v>179</v>
      </c>
      <c r="H96" s="119">
        <f>COUNT(A23:A199)</f>
        <v>54</v>
      </c>
      <c r="I96" s="128"/>
      <c r="J96" s="129"/>
      <c r="K96" s="122" t="s">
        <v>60</v>
      </c>
      <c r="L96" s="123">
        <f>COUNTIF(F23:F90,"КМС")</f>
        <v>50</v>
      </c>
    </row>
    <row r="97" spans="1:12" x14ac:dyDescent="0.2">
      <c r="A97" s="113"/>
      <c r="B97" s="114"/>
      <c r="C97" s="130"/>
      <c r="D97" s="114"/>
      <c r="E97" s="125"/>
      <c r="F97" s="126"/>
      <c r="G97" s="127" t="s">
        <v>180</v>
      </c>
      <c r="H97" s="119">
        <f>COUNTIF(A23:A198,"ЛИМ")</f>
        <v>0</v>
      </c>
      <c r="I97" s="128"/>
      <c r="J97" s="129"/>
      <c r="K97" s="122" t="s">
        <v>169</v>
      </c>
      <c r="L97" s="123">
        <f>COUNTIF(F23:F90,"1 СР")</f>
        <v>16</v>
      </c>
    </row>
    <row r="98" spans="1:12" x14ac:dyDescent="0.2">
      <c r="A98" s="113"/>
      <c r="B98" s="114"/>
      <c r="C98" s="114"/>
      <c r="D98" s="114"/>
      <c r="E98" s="125"/>
      <c r="F98" s="126"/>
      <c r="G98" s="127" t="s">
        <v>181</v>
      </c>
      <c r="H98" s="119">
        <f>COUNTIF(A23:A198,"НФ")</f>
        <v>14</v>
      </c>
      <c r="I98" s="128"/>
      <c r="J98" s="129"/>
      <c r="K98" s="122" t="s">
        <v>168</v>
      </c>
      <c r="L98" s="123">
        <f>COUNTIF(F23:F90,"2 СР")</f>
        <v>0</v>
      </c>
    </row>
    <row r="99" spans="1:12" x14ac:dyDescent="0.2">
      <c r="A99" s="113"/>
      <c r="B99" s="114"/>
      <c r="C99" s="114"/>
      <c r="D99" s="114"/>
      <c r="E99" s="125"/>
      <c r="F99" s="126"/>
      <c r="G99" s="127" t="s">
        <v>182</v>
      </c>
      <c r="H99" s="119">
        <f>COUNTIF(A23:A198,"ДСКВ")</f>
        <v>0</v>
      </c>
      <c r="I99" s="128"/>
      <c r="J99" s="129"/>
      <c r="K99" s="122" t="s">
        <v>167</v>
      </c>
      <c r="L99" s="123">
        <f>COUNTIF(F23:F91,"3 СР")</f>
        <v>1</v>
      </c>
    </row>
    <row r="100" spans="1:12" x14ac:dyDescent="0.2">
      <c r="A100" s="113"/>
      <c r="B100" s="114"/>
      <c r="C100" s="114"/>
      <c r="D100" s="114"/>
      <c r="E100" s="131"/>
      <c r="F100" s="132"/>
      <c r="G100" s="127" t="s">
        <v>183</v>
      </c>
      <c r="H100" s="119">
        <f>COUNTIF(A23:A198,"НС")</f>
        <v>0</v>
      </c>
      <c r="I100" s="133"/>
      <c r="J100" s="134"/>
      <c r="K100" s="143"/>
      <c r="L100" s="144"/>
    </row>
    <row r="101" spans="1:12" x14ac:dyDescent="0.2">
      <c r="A101" s="113"/>
      <c r="B101" s="135"/>
      <c r="C101" s="135"/>
      <c r="D101" s="114"/>
      <c r="E101" s="136"/>
      <c r="F101" s="145"/>
      <c r="G101" s="145"/>
      <c r="H101" s="146"/>
      <c r="I101" s="147"/>
      <c r="J101" s="148"/>
      <c r="K101" s="145"/>
      <c r="L101" s="137"/>
    </row>
    <row r="102" spans="1:12" ht="15.75" x14ac:dyDescent="0.2">
      <c r="A102" s="230" t="s">
        <v>50</v>
      </c>
      <c r="B102" s="231"/>
      <c r="C102" s="231"/>
      <c r="D102" s="231"/>
      <c r="E102" s="231"/>
      <c r="F102" s="138"/>
      <c r="G102" s="231" t="s">
        <v>51</v>
      </c>
      <c r="H102" s="231"/>
      <c r="I102" s="231" t="s">
        <v>52</v>
      </c>
      <c r="J102" s="231"/>
      <c r="K102" s="231"/>
      <c r="L102" s="232"/>
    </row>
    <row r="103" spans="1:12" x14ac:dyDescent="0.2">
      <c r="A103" s="220"/>
      <c r="B103" s="221"/>
      <c r="C103" s="221"/>
      <c r="D103" s="221"/>
      <c r="E103" s="221"/>
      <c r="F103" s="222"/>
      <c r="G103" s="222"/>
      <c r="H103" s="222"/>
      <c r="I103" s="222"/>
      <c r="J103" s="222"/>
      <c r="K103" s="222"/>
      <c r="L103" s="223"/>
    </row>
    <row r="104" spans="1:12" x14ac:dyDescent="0.2">
      <c r="A104" s="139"/>
      <c r="B104" s="149"/>
      <c r="C104" s="149"/>
      <c r="D104" s="149"/>
      <c r="E104" s="150"/>
      <c r="F104" s="149"/>
      <c r="G104" s="149"/>
      <c r="H104" s="146"/>
      <c r="I104" s="146"/>
      <c r="J104" s="149"/>
      <c r="K104" s="149"/>
      <c r="L104" s="140"/>
    </row>
    <row r="105" spans="1:12" x14ac:dyDescent="0.2">
      <c r="A105" s="155"/>
      <c r="B105" s="156"/>
      <c r="C105" s="156"/>
      <c r="D105" s="156"/>
      <c r="E105" s="150"/>
      <c r="F105" s="156"/>
      <c r="G105" s="156"/>
      <c r="H105" s="146"/>
      <c r="I105" s="146"/>
      <c r="J105" s="156"/>
      <c r="K105" s="156"/>
      <c r="L105" s="157"/>
    </row>
    <row r="106" spans="1:12" x14ac:dyDescent="0.2">
      <c r="A106" s="139"/>
      <c r="B106" s="149"/>
      <c r="C106" s="149"/>
      <c r="D106" s="149"/>
      <c r="E106" s="150"/>
      <c r="F106" s="149"/>
      <c r="G106" s="149"/>
      <c r="H106" s="146"/>
      <c r="I106" s="146"/>
      <c r="J106" s="149"/>
      <c r="K106" s="149"/>
      <c r="L106" s="140"/>
    </row>
    <row r="107" spans="1:12" x14ac:dyDescent="0.2">
      <c r="A107" s="220"/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4"/>
    </row>
    <row r="108" spans="1:12" x14ac:dyDescent="0.2">
      <c r="A108" s="220"/>
      <c r="B108" s="221"/>
      <c r="C108" s="221"/>
      <c r="D108" s="221"/>
      <c r="E108" s="221"/>
      <c r="F108" s="225"/>
      <c r="G108" s="225"/>
      <c r="H108" s="225"/>
      <c r="I108" s="225"/>
      <c r="J108" s="225"/>
      <c r="K108" s="225"/>
      <c r="L108" s="226"/>
    </row>
    <row r="109" spans="1:12" ht="16.5" thickBot="1" x14ac:dyDescent="0.25">
      <c r="A109" s="214"/>
      <c r="B109" s="215"/>
      <c r="C109" s="215"/>
      <c r="D109" s="215"/>
      <c r="E109" s="215"/>
      <c r="F109" s="141"/>
      <c r="G109" s="215" t="str">
        <f>G17</f>
        <v>ЕЖОВ В.Н. (ВК, г.Краснодар )</v>
      </c>
      <c r="H109" s="215"/>
      <c r="I109" s="215" t="str">
        <f>G18</f>
        <v>СОЛУКОВА Н.В. (ВК, г.Краснодар)</v>
      </c>
      <c r="J109" s="215"/>
      <c r="K109" s="215"/>
      <c r="L109" s="216"/>
    </row>
    <row r="110" spans="1:12" ht="13.5" thickTop="1" x14ac:dyDescent="0.2"/>
  </sheetData>
  <sortState ref="A23:U120">
    <sortCondition ref="A23:A120"/>
  </sortState>
  <mergeCells count="39"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J21:J22"/>
    <mergeCell ref="A7:L7"/>
    <mergeCell ref="A1:L1"/>
    <mergeCell ref="A2:L2"/>
    <mergeCell ref="A3:L3"/>
    <mergeCell ref="A4:L4"/>
    <mergeCell ref="A6:L6"/>
    <mergeCell ref="A109:E109"/>
    <mergeCell ref="G109:H109"/>
    <mergeCell ref="I109:L109"/>
    <mergeCell ref="H15:L15"/>
    <mergeCell ref="A103:E103"/>
    <mergeCell ref="F103:L103"/>
    <mergeCell ref="A107:E107"/>
    <mergeCell ref="F107:L107"/>
    <mergeCell ref="A108:E108"/>
    <mergeCell ref="F108:L108"/>
    <mergeCell ref="A92:F92"/>
    <mergeCell ref="G92:L92"/>
    <mergeCell ref="A102:E102"/>
    <mergeCell ref="G102:H102"/>
    <mergeCell ref="I102:L102"/>
    <mergeCell ref="I21:I22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6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групповая гонка</vt:lpstr>
      <vt:lpstr>'групповая гонка'!Заголовки_для_печати</vt:lpstr>
      <vt:lpstr>'Стартовый протокол'!Заголовки_для_печати</vt:lpstr>
      <vt:lpstr>'групповая гонка'!Область_печати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2021-09-06T11:24:30Z</dcterms:modified>
</cp:coreProperties>
</file>