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08-07-2022_13-00-36/"/>
    </mc:Choice>
  </mc:AlternateContent>
  <xr:revisionPtr revIDLastSave="0" documentId="13_ncr:1_{967223DA-2B3C-B548-96D8-CF6807F365EF}" xr6:coauthVersionLast="47" xr6:coauthVersionMax="47" xr10:uidLastSave="{00000000-0000-0000-0000-000000000000}"/>
  <bookViews>
    <workbookView xWindow="1800" yWindow="1120" windowWidth="32260" windowHeight="20160" xr2:uid="{00000000-000D-0000-FFFF-FFFF00000000}"/>
  </bookViews>
  <sheets>
    <sheet name="КК с выбыванием" sheetId="7" r:id="rId1"/>
  </sheets>
  <definedNames>
    <definedName name="_xlnm.Print_Area" localSheetId="0">'КК с выбыванием'!$A$1:$L$59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7" l="1"/>
  <c r="J22" i="7" l="1"/>
  <c r="I25" i="7" l="1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24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3" i="7"/>
  <c r="J42" i="7"/>
  <c r="J23" i="7"/>
  <c r="J24" i="7"/>
  <c r="J25" i="7"/>
  <c r="J26" i="7"/>
  <c r="J27" i="7"/>
  <c r="J28" i="7"/>
  <c r="D59" i="7"/>
  <c r="G59" i="7"/>
  <c r="J59" i="7"/>
  <c r="H52" i="7"/>
  <c r="H51" i="7"/>
  <c r="H50" i="7"/>
  <c r="H49" i="7"/>
  <c r="L52" i="7"/>
  <c r="L51" i="7"/>
  <c r="L50" i="7"/>
  <c r="L49" i="7"/>
  <c r="L48" i="7"/>
  <c r="L46" i="7"/>
  <c r="L47" i="7"/>
  <c r="H48" i="7" l="1"/>
  <c r="H47" i="7" s="1"/>
</calcChain>
</file>

<file path=xl/sharedStrings.xml><?xml version="1.0" encoding="utf-8"?>
<sst xmlns="http://schemas.openxmlformats.org/spreadsheetml/2006/main" count="135" uniqueCount="101">
  <si>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</si>
  <si>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</si>
  <si>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</si>
  <si>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</si>
  <si>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</si>
  <si>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</si>
  <si>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Москва</t>
  </si>
  <si>
    <t>Санкт-Петербург</t>
  </si>
  <si>
    <t>Чувашская Республика</t>
  </si>
  <si>
    <t>Московская область</t>
  </si>
  <si>
    <t>МСМК</t>
  </si>
  <si>
    <t>нс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</si>
  <si>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</si>
  <si>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</si>
  <si>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</si>
  <si>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</si>
  <si>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</si>
  <si>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</si>
  <si>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</si>
  <si>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</si>
  <si>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</si>
  <si>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</si>
  <si>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</si>
  <si>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</si>
  <si>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</si>
  <si>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</si>
  <si>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</si>
  <si>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</si>
  <si>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</si>
  <si>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</si>
  <si>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</si>
  <si>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</si>
  <si>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</si>
  <si>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</si>
  <si>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</si>
  <si>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</si>
  <si>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</si>
  <si>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</si>
  <si>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СУДЬЯ НА ФИНИШЕ:</t>
  </si>
  <si>
    <t>Челябинская область</t>
  </si>
  <si>
    <t>СУДЬЯ НА ФИНИШЕ</t>
  </si>
  <si>
    <t>Ростовская область</t>
  </si>
  <si>
    <t>БЕСЧАСТНОВ А.А. (ВК, г. Москва)</t>
  </si>
  <si>
    <t>1 СР</t>
  </si>
  <si>
    <r>
      <t>ДАТА ПРОВЕДЕНИЯ:</t>
    </r>
    <r>
      <rPr>
        <sz val="9"/>
        <rFont val="Calibri"/>
        <family val="2"/>
        <charset val="204"/>
      </rPr>
      <t xml:space="preserve"> 27</t>
    </r>
    <r>
      <rPr>
        <sz val="9"/>
        <color indexed="8"/>
        <rFont val="Calibri"/>
        <family val="2"/>
        <charset val="204"/>
      </rPr>
      <t xml:space="preserve"> июня 2022 года</t>
    </r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</si>
  <si>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</si>
  <si>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</si>
  <si>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</si>
  <si>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</si>
  <si>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</si>
  <si>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</si>
  <si>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</si>
  <si>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</si>
  <si>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</si>
  <si>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</si>
  <si>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</si>
  <si>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</si>
  <si>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>0,7 км/1</t>
  </si>
  <si>
    <t xml:space="preserve">                      </t>
  </si>
  <si>
    <t>№ ВРВС: 0080131811Я</t>
  </si>
  <si>
    <t xml:space="preserve">             </t>
  </si>
  <si>
    <t>ДИСТАНЦИЯ: ДЛИНА КРУГА/КРУГОВ</t>
  </si>
  <si>
    <t>Результат в квалификации</t>
  </si>
  <si>
    <t xml:space="preserve">Ветер: </t>
  </si>
  <si>
    <t>Влажность: 77 %</t>
  </si>
  <si>
    <t>Температура: +9+11</t>
  </si>
  <si>
    <t>СТРЕЖНЕВА Д.А. (ВК, г. Челябинск )</t>
  </si>
  <si>
    <t>ИВАШИН И.Е. (ВК, г. Челябинск )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</si>
  <si>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16ч 00м</t>
    </r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</si>
  <si>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</si>
  <si>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 гонка с выбыванием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</si>
  <si>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10ч 00м</t>
    </r>
  </si>
  <si>
    <t>ПЕРВЕНСТВО РОССИИ</t>
  </si>
  <si>
    <t>Липецкая область</t>
  </si>
  <si>
    <t>Тюменская область</t>
  </si>
  <si>
    <t>Девушки 13-14 лет</t>
  </si>
  <si>
    <t>АВЕТИСОВА Ксения</t>
  </si>
  <si>
    <t>КАРТИНИНА Дарья</t>
  </si>
  <si>
    <t>ЗЕВАКИНА Елизавета</t>
  </si>
  <si>
    <t>ИЛЛАРИОНОВА Ангелина</t>
  </si>
  <si>
    <t>БЕЛОВА Мирослава</t>
  </si>
  <si>
    <t>ЧЕРНЫШЕВА Карина</t>
  </si>
  <si>
    <t>Удмуртская Республкика</t>
  </si>
  <si>
    <t>РЫБАКОВА Виктория</t>
  </si>
  <si>
    <t>ЛАТАЕВА Дарья</t>
  </si>
  <si>
    <t>МОРОЗОВА Валерия</t>
  </si>
  <si>
    <t>КАРДАКОВА Софья</t>
  </si>
  <si>
    <t>КИТАЕВА Софья</t>
  </si>
  <si>
    <t>МАКСИМОВА Анастасия</t>
  </si>
  <si>
    <t>МОРОЗОВА Анастасия</t>
  </si>
  <si>
    <t>ИВАНОВА Александра</t>
  </si>
  <si>
    <t>МЕДИНА Ульяна</t>
  </si>
  <si>
    <t>ШАКИРОВА Екатерина</t>
  </si>
  <si>
    <t>ЛОЖКИНА Алена</t>
  </si>
  <si>
    <t>ХРУСТАЛЬ Татьяна</t>
  </si>
  <si>
    <t>ЛЮЦ Полина</t>
  </si>
  <si>
    <t>ХАРЛАМОВА Кира</t>
  </si>
  <si>
    <t>ПЕТРОВА Мария</t>
  </si>
  <si>
    <t>ГОЛОВАНОВА Арина</t>
  </si>
  <si>
    <t>1 сп.юн.р.</t>
  </si>
  <si>
    <t>№ ЕКП 2022: 4854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</si>
</sst>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7" formatCode="mm:ss.00"/>
  </numFmts>
  <fonts count="25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49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/>
    <xf numFmtId="14" fontId="15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2" borderId="14" xfId="5" applyFont="1" applyFill="1" applyBorder="1" applyAlignment="1">
      <alignment horizontal="center" vertical="center" wrapText="1"/>
    </xf>
    <xf numFmtId="0" fontId="21" fillId="2" borderId="15" xfId="5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center" vertical="center" wrapText="1"/>
    </xf>
    <xf numFmtId="14" fontId="21" fillId="2" borderId="15" xfId="5" applyNumberFormat="1" applyFont="1" applyFill="1" applyBorder="1" applyAlignment="1">
      <alignment horizontal="center" vertical="center" wrapText="1"/>
    </xf>
    <xf numFmtId="2" fontId="21" fillId="2" borderId="15" xfId="5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20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9" fontId="20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2" fontId="20" fillId="0" borderId="5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4" fontId="11" fillId="0" borderId="43" xfId="0" applyNumberFormat="1" applyFont="1" applyBorder="1" applyAlignment="1">
      <alignment vertical="center"/>
    </xf>
    <xf numFmtId="14" fontId="11" fillId="0" borderId="43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164" fontId="11" fillId="0" borderId="43" xfId="0" applyNumberFormat="1" applyFont="1" applyBorder="1" applyAlignment="1">
      <alignment horizontal="center" vertical="center"/>
    </xf>
    <xf numFmtId="167" fontId="11" fillId="0" borderId="43" xfId="0" applyNumberFormat="1" applyFont="1" applyBorder="1" applyAlignment="1">
      <alignment horizontal="center" vertical="center"/>
    </xf>
    <xf numFmtId="167" fontId="12" fillId="0" borderId="43" xfId="0" applyNumberFormat="1" applyFont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8" fillId="2" borderId="3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4" xfId="3" xr:uid="{00000000-0005-0000-0000-000003000000}"/>
    <cellStyle name="Обычный 5" xfId="4" xr:uid="{00000000-0005-0000-0000-000004000000}"/>
    <cellStyle name="Обычный_Стартовый протокол Смирнов_20101106_Results" xfId="5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171450</xdr:colOff>
      <xdr:row>2</xdr:row>
      <xdr:rowOff>180975</xdr:rowOff>
    </xdr:to>
    <xdr:pic>
      <xdr:nvPicPr>
        <xdr:cNvPr id="6857" name="Picture 2" descr="Министерство спорта Российской Федерации">
          <a:extLst>
            <a:ext uri="{FF2B5EF4-FFF2-40B4-BE49-F238E27FC236}">
              <a16:creationId xmlns:a16="http://schemas.microsoft.com/office/drawing/2014/main" id="{00000000-0008-0000-06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76200</xdr:rowOff>
    </xdr:from>
    <xdr:to>
      <xdr:col>11</xdr:col>
      <xdr:colOff>714375</xdr:colOff>
      <xdr:row>2</xdr:row>
      <xdr:rowOff>200025</xdr:rowOff>
    </xdr:to>
    <xdr:pic>
      <xdr:nvPicPr>
        <xdr:cNvPr id="6858" name="Рисунок 2" descr="logo-fvsr-ru2014.png">
          <a:extLst>
            <a:ext uri="{FF2B5EF4-FFF2-40B4-BE49-F238E27FC236}">
              <a16:creationId xmlns:a16="http://schemas.microsoft.com/office/drawing/2014/main" id="{00000000-0008-0000-06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6200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0"/>
  <sheetViews>
    <sheetView tabSelected="1" view="pageBreakPreview" zoomScale="171" zoomScaleNormal="93" zoomScaleSheetLayoutView="84" workbookViewId="0">
      <selection activeCell="D99" sqref="D99"/>
    </sheetView>
  </sheetViews>
  <sheetFormatPr baseColWidth="10" defaultColWidth="8.83203125" defaultRowHeight="15"/>
  <cols>
    <col min="1" max="1" width="7.1640625" style="6" customWidth="1"/>
    <col min="2" max="2" width="7.83203125" style="5" customWidth="1"/>
    <col min="3" max="3" width="12.83203125" style="3" customWidth="1"/>
    <col min="4" max="4" width="21.33203125" style="7" customWidth="1"/>
    <col min="5" max="5" width="10.6640625" style="12" customWidth="1"/>
    <col min="6" max="6" width="8" style="7" customWidth="1"/>
    <col min="7" max="7" width="22.5" style="6" customWidth="1"/>
    <col min="8" max="8" width="12.5" style="7" customWidth="1"/>
    <col min="9" max="9" width="11.5" style="7" customWidth="1"/>
    <col min="10" max="10" width="9.33203125" style="7" customWidth="1"/>
    <col min="11" max="11" width="12.5" style="7" customWidth="1"/>
    <col min="12" max="12" width="13" style="7" customWidth="1"/>
    <col min="13" max="16384" width="8.83203125" style="7"/>
  </cols>
  <sheetData>
    <row r="1" spans="1:12" ht="18" customHeight="1">
      <c r="A1" s="148" t="s">
        <v>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8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8" customHeight="1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8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8.25" customHeight="1">
      <c r="A5" s="54"/>
      <c r="B5" s="1"/>
      <c r="C5" s="2"/>
      <c r="D5" s="55"/>
      <c r="E5" s="8"/>
      <c r="F5" s="55"/>
      <c r="G5" s="54"/>
      <c r="H5" s="55"/>
      <c r="I5" s="55"/>
      <c r="J5" s="55"/>
      <c r="K5" s="55"/>
      <c r="L5" s="55"/>
    </row>
    <row r="6" spans="1:12" ht="13.5" customHeight="1">
      <c r="A6" s="136" t="s">
        <v>72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ht="13.5" customHeight="1">
      <c r="A7" s="112" t="s">
        <v>12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6.75" customHeight="1" thickBo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12.75" customHeight="1" thickTop="1">
      <c r="A9" s="129" t="s">
        <v>13</v>
      </c>
      <c r="B9" s="130"/>
      <c r="C9" s="130"/>
      <c r="D9" s="130"/>
      <c r="E9" s="130"/>
      <c r="F9" s="130"/>
      <c r="G9" s="130"/>
      <c r="H9" s="130"/>
      <c r="I9" s="130"/>
      <c r="J9" s="130"/>
      <c r="K9" s="131"/>
      <c r="L9" s="132"/>
    </row>
    <row r="10" spans="1:12" ht="12.75" customHeight="1">
      <c r="A10" s="125" t="s">
        <v>70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7"/>
      <c r="L10" s="128"/>
    </row>
    <row r="11" spans="1:12" ht="12.75" customHeight="1">
      <c r="A11" s="125" t="s">
        <v>75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7"/>
      <c r="L11" s="128"/>
    </row>
    <row r="12" spans="1:12" ht="9" customHeight="1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5"/>
    </row>
    <row r="13" spans="1:12" ht="12" customHeight="1">
      <c r="A13" s="137" t="s">
        <v>69</v>
      </c>
      <c r="B13" s="138"/>
      <c r="C13" s="138"/>
      <c r="D13" s="138"/>
      <c r="E13" s="138"/>
      <c r="F13" s="49"/>
      <c r="G13" s="101" t="s">
        <v>71</v>
      </c>
      <c r="H13" s="14" t="s">
        <v>58</v>
      </c>
      <c r="I13" s="14"/>
      <c r="J13" s="14"/>
      <c r="K13" s="14"/>
      <c r="L13" s="20" t="s">
        <v>59</v>
      </c>
    </row>
    <row r="14" spans="1:12" ht="12" customHeight="1">
      <c r="A14" s="140" t="s">
        <v>44</v>
      </c>
      <c r="B14" s="141"/>
      <c r="C14" s="141"/>
      <c r="D14" s="141"/>
      <c r="E14" s="141"/>
      <c r="F14" s="50"/>
      <c r="G14" s="51" t="s">
        <v>68</v>
      </c>
      <c r="H14" s="11" t="s">
        <v>60</v>
      </c>
      <c r="I14" s="11"/>
      <c r="J14" s="11"/>
      <c r="K14" s="52"/>
      <c r="L14" s="53" t="s">
        <v>100</v>
      </c>
    </row>
    <row r="15" spans="1:12" ht="14.25" customHeight="1">
      <c r="A15" s="142" t="s">
        <v>14</v>
      </c>
      <c r="B15" s="143"/>
      <c r="C15" s="143"/>
      <c r="D15" s="143"/>
      <c r="E15" s="143"/>
      <c r="F15" s="143"/>
      <c r="G15" s="144"/>
      <c r="H15" s="139" t="s">
        <v>15</v>
      </c>
      <c r="I15" s="117"/>
      <c r="J15" s="117"/>
      <c r="K15" s="117"/>
      <c r="L15" s="118"/>
    </row>
    <row r="16" spans="1:12" s="4" customFormat="1" ht="13.5" customHeight="1">
      <c r="A16" s="89" t="s">
        <v>16</v>
      </c>
      <c r="B16" s="13"/>
      <c r="C16" s="42"/>
      <c r="D16" s="9"/>
      <c r="E16" s="43"/>
      <c r="F16" s="44"/>
      <c r="G16" s="45"/>
      <c r="H16" s="39" t="s">
        <v>34</v>
      </c>
      <c r="I16" s="9"/>
      <c r="J16" s="9"/>
      <c r="K16" s="9"/>
      <c r="L16" s="37"/>
    </row>
    <row r="17" spans="1:12" s="4" customFormat="1" ht="13.5" customHeight="1">
      <c r="A17" s="89" t="s">
        <v>17</v>
      </c>
      <c r="B17" s="9"/>
      <c r="C17" s="9"/>
      <c r="D17" s="9"/>
      <c r="E17" s="44"/>
      <c r="F17" s="44"/>
      <c r="G17" s="46" t="s">
        <v>42</v>
      </c>
      <c r="H17" s="39" t="s">
        <v>35</v>
      </c>
      <c r="I17" s="9"/>
      <c r="J17" s="9"/>
      <c r="K17" s="9"/>
      <c r="L17" s="37"/>
    </row>
    <row r="18" spans="1:12" s="4" customFormat="1" ht="13.5" customHeight="1">
      <c r="A18" s="89" t="s">
        <v>18</v>
      </c>
      <c r="B18" s="9"/>
      <c r="C18" s="9"/>
      <c r="D18" s="9"/>
      <c r="E18" s="44"/>
      <c r="F18" s="44"/>
      <c r="G18" s="46" t="s">
        <v>66</v>
      </c>
      <c r="H18" s="40" t="s">
        <v>36</v>
      </c>
      <c r="I18" s="10"/>
      <c r="J18" s="9"/>
      <c r="K18" s="10"/>
      <c r="L18" s="38"/>
    </row>
    <row r="19" spans="1:12" s="4" customFormat="1" ht="13.5" customHeight="1" thickBot="1">
      <c r="A19" s="90" t="s">
        <v>38</v>
      </c>
      <c r="B19" s="30"/>
      <c r="C19" s="30"/>
      <c r="D19" s="30"/>
      <c r="E19" s="47"/>
      <c r="F19" s="47"/>
      <c r="G19" s="48" t="s">
        <v>67</v>
      </c>
      <c r="H19" s="41" t="s">
        <v>61</v>
      </c>
      <c r="I19" s="30"/>
      <c r="J19" s="47"/>
      <c r="K19" s="87">
        <v>0.7</v>
      </c>
      <c r="L19" s="88" t="s">
        <v>57</v>
      </c>
    </row>
    <row r="20" spans="1:12" ht="7.5" customHeight="1" thickTop="1" thickBot="1">
      <c r="A20" s="56"/>
      <c r="B20" s="56"/>
      <c r="C20" s="56"/>
      <c r="D20" s="56"/>
      <c r="E20" s="57"/>
      <c r="F20" s="56"/>
      <c r="G20" s="58"/>
      <c r="H20" s="56"/>
      <c r="I20" s="56"/>
      <c r="J20" s="56"/>
      <c r="K20" s="56"/>
      <c r="L20" s="56"/>
    </row>
    <row r="21" spans="1:12" s="3" customFormat="1" ht="32.25" customHeight="1" thickTop="1">
      <c r="A21" s="31" t="s">
        <v>19</v>
      </c>
      <c r="B21" s="32" t="s">
        <v>51</v>
      </c>
      <c r="C21" s="32" t="s">
        <v>20</v>
      </c>
      <c r="D21" s="32" t="s">
        <v>54</v>
      </c>
      <c r="E21" s="34" t="s">
        <v>52</v>
      </c>
      <c r="F21" s="32" t="s">
        <v>53</v>
      </c>
      <c r="G21" s="32" t="s">
        <v>21</v>
      </c>
      <c r="H21" s="32" t="s">
        <v>62</v>
      </c>
      <c r="I21" s="32" t="s">
        <v>55</v>
      </c>
      <c r="J21" s="35" t="s">
        <v>56</v>
      </c>
      <c r="K21" s="36" t="s">
        <v>22</v>
      </c>
      <c r="L21" s="33" t="s">
        <v>23</v>
      </c>
    </row>
    <row r="22" spans="1:12" s="4" customFormat="1" ht="18.75" customHeight="1">
      <c r="A22" s="92">
        <v>1</v>
      </c>
      <c r="B22" s="15">
        <v>1</v>
      </c>
      <c r="C22" s="15">
        <v>10127392811</v>
      </c>
      <c r="D22" s="93" t="s">
        <v>76</v>
      </c>
      <c r="E22" s="97">
        <v>39691</v>
      </c>
      <c r="F22" s="94" t="s">
        <v>43</v>
      </c>
      <c r="G22" s="95" t="s">
        <v>7</v>
      </c>
      <c r="H22" s="96">
        <v>1.2099537037037038E-3</v>
      </c>
      <c r="I22" s="96"/>
      <c r="J22" s="86">
        <f t="shared" ref="J22:J43" si="0">IFERROR($K$19*3600/(HOUR(H22)*3600+MINUTE(H22)*60+SECOND(H22)),"")</f>
        <v>24</v>
      </c>
      <c r="K22" s="94"/>
      <c r="L22" s="91"/>
    </row>
    <row r="23" spans="1:12" s="4" customFormat="1" ht="18.75" customHeight="1">
      <c r="A23" s="92">
        <v>2</v>
      </c>
      <c r="B23" s="15">
        <v>2</v>
      </c>
      <c r="C23" s="15">
        <v>10102051458</v>
      </c>
      <c r="D23" s="93" t="s">
        <v>77</v>
      </c>
      <c r="E23" s="97">
        <v>39490</v>
      </c>
      <c r="F23" s="94" t="s">
        <v>49</v>
      </c>
      <c r="G23" s="95" t="s">
        <v>6</v>
      </c>
      <c r="H23" s="96">
        <v>1.244675925925926E-3</v>
      </c>
      <c r="I23" s="98">
        <f t="shared" ref="I23:I41" si="1">H23-$H$22</f>
        <v>3.4722222222222229E-5</v>
      </c>
      <c r="J23" s="86">
        <f t="shared" si="0"/>
        <v>23.333333333333332</v>
      </c>
      <c r="K23" s="94"/>
      <c r="L23" s="91"/>
    </row>
    <row r="24" spans="1:12" s="4" customFormat="1" ht="18.75" customHeight="1">
      <c r="A24" s="92">
        <v>3</v>
      </c>
      <c r="B24" s="15">
        <v>3</v>
      </c>
      <c r="C24" s="15">
        <v>10111496430</v>
      </c>
      <c r="D24" s="93" t="s">
        <v>78</v>
      </c>
      <c r="E24" s="97">
        <v>39633</v>
      </c>
      <c r="F24" s="94" t="s">
        <v>48</v>
      </c>
      <c r="G24" s="95" t="s">
        <v>73</v>
      </c>
      <c r="H24" s="96">
        <v>1.2791666666666667E-3</v>
      </c>
      <c r="I24" s="98">
        <f t="shared" si="1"/>
        <v>6.9212962962962978E-5</v>
      </c>
      <c r="J24" s="86">
        <f t="shared" si="0"/>
        <v>22.702702702702702</v>
      </c>
      <c r="K24" s="94"/>
      <c r="L24" s="91"/>
    </row>
    <row r="25" spans="1:12" s="4" customFormat="1" ht="18.75" customHeight="1">
      <c r="A25" s="92">
        <v>4</v>
      </c>
      <c r="B25" s="15">
        <v>4</v>
      </c>
      <c r="C25" s="15">
        <v>10116981374</v>
      </c>
      <c r="D25" s="93" t="s">
        <v>79</v>
      </c>
      <c r="E25" s="97">
        <v>39466</v>
      </c>
      <c r="F25" s="94" t="s">
        <v>48</v>
      </c>
      <c r="G25" s="95" t="s">
        <v>8</v>
      </c>
      <c r="H25" s="96">
        <v>1.3260416666666666E-3</v>
      </c>
      <c r="I25" s="98">
        <f t="shared" si="1"/>
        <v>1.160879629629628E-4</v>
      </c>
      <c r="J25" s="86">
        <f t="shared" si="0"/>
        <v>21.913043478260871</v>
      </c>
      <c r="K25" s="94"/>
      <c r="L25" s="91"/>
    </row>
    <row r="26" spans="1:12" s="4" customFormat="1" ht="18.75" customHeight="1">
      <c r="A26" s="92">
        <v>5</v>
      </c>
      <c r="B26" s="15">
        <v>5</v>
      </c>
      <c r="C26" s="15">
        <v>10120034854</v>
      </c>
      <c r="D26" s="93" t="s">
        <v>80</v>
      </c>
      <c r="E26" s="97">
        <v>40141</v>
      </c>
      <c r="F26" s="94" t="s">
        <v>43</v>
      </c>
      <c r="G26" s="95" t="s">
        <v>9</v>
      </c>
      <c r="H26" s="96">
        <v>1.334837962962963E-3</v>
      </c>
      <c r="I26" s="98">
        <f t="shared" si="1"/>
        <v>1.2488425925925926E-4</v>
      </c>
      <c r="J26" s="86">
        <f t="shared" si="0"/>
        <v>21.913043478260871</v>
      </c>
      <c r="K26" s="94"/>
      <c r="L26" s="91"/>
    </row>
    <row r="27" spans="1:12" s="4" customFormat="1" ht="18.75" customHeight="1">
      <c r="A27" s="92">
        <v>6</v>
      </c>
      <c r="B27" s="15">
        <v>6</v>
      </c>
      <c r="C27" s="15">
        <v>10121449034</v>
      </c>
      <c r="D27" s="93" t="s">
        <v>81</v>
      </c>
      <c r="E27" s="97">
        <v>39573</v>
      </c>
      <c r="F27" s="94" t="s">
        <v>48</v>
      </c>
      <c r="G27" s="95" t="s">
        <v>82</v>
      </c>
      <c r="H27" s="96">
        <v>1.3502314814814816E-3</v>
      </c>
      <c r="I27" s="98">
        <f t="shared" si="1"/>
        <v>1.402777777777778E-4</v>
      </c>
      <c r="J27" s="86">
        <f t="shared" si="0"/>
        <v>21.53846153846154</v>
      </c>
      <c r="K27" s="94"/>
      <c r="L27" s="91"/>
    </row>
    <row r="28" spans="1:12" s="4" customFormat="1" ht="18.75" customHeight="1">
      <c r="A28" s="92">
        <v>7</v>
      </c>
      <c r="B28" s="15">
        <v>10</v>
      </c>
      <c r="C28" s="15">
        <v>10128707159</v>
      </c>
      <c r="D28" s="93" t="s">
        <v>83</v>
      </c>
      <c r="E28" s="97">
        <v>40119</v>
      </c>
      <c r="F28" s="94" t="s">
        <v>49</v>
      </c>
      <c r="G28" s="95" t="s">
        <v>7</v>
      </c>
      <c r="H28" s="96">
        <v>1.3869212962962965E-3</v>
      </c>
      <c r="I28" s="98">
        <f t="shared" si="1"/>
        <v>1.7696759259259271E-4</v>
      </c>
      <c r="J28" s="86">
        <f t="shared" si="0"/>
        <v>21</v>
      </c>
      <c r="K28" s="94"/>
      <c r="L28" s="91"/>
    </row>
    <row r="29" spans="1:12" s="4" customFormat="1" ht="18.75" customHeight="1">
      <c r="A29" s="92">
        <v>8</v>
      </c>
      <c r="B29" s="15">
        <v>8</v>
      </c>
      <c r="C29" s="15">
        <v>10119333828</v>
      </c>
      <c r="D29" s="93" t="s">
        <v>84</v>
      </c>
      <c r="E29" s="97">
        <v>39665</v>
      </c>
      <c r="F29" s="94" t="s">
        <v>49</v>
      </c>
      <c r="G29" s="95" t="s">
        <v>82</v>
      </c>
      <c r="H29" s="96">
        <v>1.3613425925925926E-3</v>
      </c>
      <c r="I29" s="98">
        <f t="shared" si="1"/>
        <v>1.5138888888888884E-4</v>
      </c>
      <c r="J29" s="86">
        <f t="shared" si="0"/>
        <v>21.35593220338983</v>
      </c>
      <c r="K29" s="94"/>
      <c r="L29" s="91"/>
    </row>
    <row r="30" spans="1:12" s="4" customFormat="1" ht="18.75" customHeight="1">
      <c r="A30" s="92">
        <v>9</v>
      </c>
      <c r="B30" s="15">
        <v>9</v>
      </c>
      <c r="C30" s="15">
        <v>10131401537</v>
      </c>
      <c r="D30" s="93" t="s">
        <v>85</v>
      </c>
      <c r="E30" s="97">
        <v>40056</v>
      </c>
      <c r="F30" s="94" t="s">
        <v>49</v>
      </c>
      <c r="G30" s="95" t="s">
        <v>39</v>
      </c>
      <c r="H30" s="96">
        <v>1.372337962962963E-3</v>
      </c>
      <c r="I30" s="98">
        <f t="shared" si="1"/>
        <v>1.6238425925925925E-4</v>
      </c>
      <c r="J30" s="86">
        <f t="shared" si="0"/>
        <v>21.176470588235293</v>
      </c>
      <c r="K30" s="94"/>
      <c r="L30" s="91"/>
    </row>
    <row r="31" spans="1:12" s="4" customFormat="1" ht="18.75" customHeight="1">
      <c r="A31" s="92">
        <v>10</v>
      </c>
      <c r="B31" s="15">
        <v>11</v>
      </c>
      <c r="C31" s="15">
        <v>10131106901</v>
      </c>
      <c r="D31" s="93" t="s">
        <v>86</v>
      </c>
      <c r="E31" s="97">
        <v>39855</v>
      </c>
      <c r="F31" s="94" t="s">
        <v>49</v>
      </c>
      <c r="G31" s="95" t="s">
        <v>39</v>
      </c>
      <c r="H31" s="96">
        <v>1.3951388888888887E-3</v>
      </c>
      <c r="I31" s="98">
        <f t="shared" si="1"/>
        <v>1.8518518518518493E-4</v>
      </c>
      <c r="J31" s="86">
        <f t="shared" si="0"/>
        <v>20.826446280991735</v>
      </c>
      <c r="K31" s="94"/>
      <c r="L31" s="91"/>
    </row>
    <row r="32" spans="1:12" s="4" customFormat="1" ht="18.75" customHeight="1">
      <c r="A32" s="92">
        <v>11</v>
      </c>
      <c r="B32" s="15">
        <v>13</v>
      </c>
      <c r="C32" s="15">
        <v>10115212843</v>
      </c>
      <c r="D32" s="93" t="s">
        <v>87</v>
      </c>
      <c r="E32" s="97">
        <v>40029</v>
      </c>
      <c r="F32" s="94" t="s">
        <v>48</v>
      </c>
      <c r="G32" s="95" t="s">
        <v>37</v>
      </c>
      <c r="H32" s="96">
        <v>1.422685185185185E-3</v>
      </c>
      <c r="I32" s="98">
        <f t="shared" si="1"/>
        <v>2.1273148148148128E-4</v>
      </c>
      <c r="J32" s="86">
        <f t="shared" si="0"/>
        <v>20.487804878048781</v>
      </c>
      <c r="K32" s="94"/>
      <c r="L32" s="91"/>
    </row>
    <row r="33" spans="1:12" s="4" customFormat="1" ht="18.75" customHeight="1">
      <c r="A33" s="92">
        <v>12</v>
      </c>
      <c r="B33" s="15">
        <v>15</v>
      </c>
      <c r="C33" s="15">
        <v>10121764888</v>
      </c>
      <c r="D33" s="93" t="s">
        <v>88</v>
      </c>
      <c r="E33" s="97">
        <v>39561</v>
      </c>
      <c r="F33" s="94" t="s">
        <v>49</v>
      </c>
      <c r="G33" s="95" t="s">
        <v>8</v>
      </c>
      <c r="H33" s="96">
        <v>1.4339120370370371E-3</v>
      </c>
      <c r="I33" s="98">
        <f t="shared" si="1"/>
        <v>2.2395833333333339E-4</v>
      </c>
      <c r="J33" s="86">
        <f t="shared" si="0"/>
        <v>20.322580645161292</v>
      </c>
      <c r="K33" s="94"/>
      <c r="L33" s="91"/>
    </row>
    <row r="34" spans="1:12" s="4" customFormat="1" ht="18.75" customHeight="1">
      <c r="A34" s="92">
        <v>13</v>
      </c>
      <c r="B34" s="15">
        <v>12</v>
      </c>
      <c r="C34" s="15">
        <v>10116901855</v>
      </c>
      <c r="D34" s="93" t="s">
        <v>89</v>
      </c>
      <c r="E34" s="97">
        <v>39603</v>
      </c>
      <c r="F34" s="94" t="s">
        <v>49</v>
      </c>
      <c r="G34" s="95" t="s">
        <v>8</v>
      </c>
      <c r="H34" s="96">
        <v>1.4039351851851851E-3</v>
      </c>
      <c r="I34" s="98">
        <f t="shared" si="1"/>
        <v>1.9398148148148139E-4</v>
      </c>
      <c r="J34" s="86">
        <f t="shared" si="0"/>
        <v>20.826446280991735</v>
      </c>
      <c r="K34" s="94"/>
      <c r="L34" s="91"/>
    </row>
    <row r="35" spans="1:12" s="4" customFormat="1" ht="18.75" customHeight="1">
      <c r="A35" s="92">
        <v>14</v>
      </c>
      <c r="B35" s="15">
        <v>14</v>
      </c>
      <c r="C35" s="15">
        <v>10120340709</v>
      </c>
      <c r="D35" s="93" t="s">
        <v>90</v>
      </c>
      <c r="E35" s="97">
        <v>39516</v>
      </c>
      <c r="F35" s="94" t="s">
        <v>48</v>
      </c>
      <c r="G35" s="95" t="s">
        <v>39</v>
      </c>
      <c r="H35" s="96">
        <v>1.4247685185185186E-3</v>
      </c>
      <c r="I35" s="98">
        <f t="shared" si="1"/>
        <v>2.1481481481481482E-4</v>
      </c>
      <c r="J35" s="86">
        <f t="shared" si="0"/>
        <v>20.487804878048781</v>
      </c>
      <c r="K35" s="94"/>
      <c r="L35" s="91"/>
    </row>
    <row r="36" spans="1:12" s="4" customFormat="1" ht="18.75" customHeight="1">
      <c r="A36" s="92">
        <v>15</v>
      </c>
      <c r="B36" s="15">
        <v>16</v>
      </c>
      <c r="C36" s="15">
        <v>10126053403</v>
      </c>
      <c r="D36" s="93" t="s">
        <v>91</v>
      </c>
      <c r="E36" s="97">
        <v>39958</v>
      </c>
      <c r="F36" s="94" t="s">
        <v>43</v>
      </c>
      <c r="G36" s="95" t="s">
        <v>9</v>
      </c>
      <c r="H36" s="96">
        <v>1.4349537037037037E-3</v>
      </c>
      <c r="I36" s="98">
        <f t="shared" si="1"/>
        <v>2.2499999999999994E-4</v>
      </c>
      <c r="J36" s="86">
        <f t="shared" si="0"/>
        <v>20.322580645161292</v>
      </c>
      <c r="K36" s="94"/>
      <c r="L36" s="91"/>
    </row>
    <row r="37" spans="1:12" s="4" customFormat="1" ht="18.75" customHeight="1">
      <c r="A37" s="92">
        <v>16</v>
      </c>
      <c r="B37" s="15">
        <v>7</v>
      </c>
      <c r="C37" s="15">
        <v>10120340911</v>
      </c>
      <c r="D37" s="93" t="s">
        <v>92</v>
      </c>
      <c r="E37" s="97">
        <v>39521</v>
      </c>
      <c r="F37" s="94" t="s">
        <v>48</v>
      </c>
      <c r="G37" s="95" t="s">
        <v>39</v>
      </c>
      <c r="H37" s="96">
        <v>1.3607638888888888E-3</v>
      </c>
      <c r="I37" s="98">
        <f t="shared" si="1"/>
        <v>1.5081018518518503E-4</v>
      </c>
      <c r="J37" s="86">
        <f t="shared" si="0"/>
        <v>21.35593220338983</v>
      </c>
      <c r="K37" s="94"/>
      <c r="L37" s="91"/>
    </row>
    <row r="38" spans="1:12" s="4" customFormat="1" ht="18.75" customHeight="1">
      <c r="A38" s="92">
        <v>17</v>
      </c>
      <c r="B38" s="15">
        <v>17</v>
      </c>
      <c r="C38" s="15">
        <v>10127427466</v>
      </c>
      <c r="D38" s="93" t="s">
        <v>93</v>
      </c>
      <c r="E38" s="97">
        <v>39903</v>
      </c>
      <c r="F38" s="94" t="s">
        <v>49</v>
      </c>
      <c r="G38" s="95" t="s">
        <v>37</v>
      </c>
      <c r="H38" s="96">
        <v>1.4531249999999998E-3</v>
      </c>
      <c r="I38" s="98">
        <f t="shared" si="1"/>
        <v>2.4317129629629602E-4</v>
      </c>
      <c r="J38" s="86">
        <f t="shared" si="0"/>
        <v>20</v>
      </c>
      <c r="K38" s="94"/>
      <c r="L38" s="91"/>
    </row>
    <row r="39" spans="1:12" s="4" customFormat="1" ht="18.75" customHeight="1">
      <c r="A39" s="92">
        <v>18</v>
      </c>
      <c r="B39" s="15">
        <v>18</v>
      </c>
      <c r="C39" s="15">
        <v>10123488357</v>
      </c>
      <c r="D39" s="93" t="s">
        <v>94</v>
      </c>
      <c r="E39" s="97">
        <v>39642</v>
      </c>
      <c r="F39" s="94" t="s">
        <v>49</v>
      </c>
      <c r="G39" s="95" t="s">
        <v>41</v>
      </c>
      <c r="H39" s="96">
        <v>1.4770833333333331E-3</v>
      </c>
      <c r="I39" s="98">
        <f t="shared" si="1"/>
        <v>2.6712962962962931E-4</v>
      </c>
      <c r="J39" s="86">
        <f t="shared" si="0"/>
        <v>19.6875</v>
      </c>
      <c r="K39" s="94"/>
      <c r="L39" s="91"/>
    </row>
    <row r="40" spans="1:12" s="4" customFormat="1" ht="18.75" customHeight="1">
      <c r="A40" s="92">
        <v>19</v>
      </c>
      <c r="B40" s="15">
        <v>19</v>
      </c>
      <c r="C40" s="15">
        <v>10113507562</v>
      </c>
      <c r="D40" s="93" t="s">
        <v>95</v>
      </c>
      <c r="E40" s="97">
        <v>39906</v>
      </c>
      <c r="F40" s="94" t="s">
        <v>48</v>
      </c>
      <c r="G40" s="95" t="s">
        <v>74</v>
      </c>
      <c r="H40" s="96">
        <v>1.4850694444444445E-3</v>
      </c>
      <c r="I40" s="98">
        <f t="shared" si="1"/>
        <v>2.751157407407407E-4</v>
      </c>
      <c r="J40" s="86">
        <f t="shared" si="0"/>
        <v>19.6875</v>
      </c>
      <c r="K40" s="94"/>
      <c r="L40" s="91"/>
    </row>
    <row r="41" spans="1:12" s="4" customFormat="1" ht="18.75" customHeight="1">
      <c r="A41" s="92">
        <v>20</v>
      </c>
      <c r="B41" s="15">
        <v>20</v>
      </c>
      <c r="C41" s="15">
        <v>10129852769</v>
      </c>
      <c r="D41" s="93" t="s">
        <v>96</v>
      </c>
      <c r="E41" s="97">
        <v>39918</v>
      </c>
      <c r="F41" s="94" t="s">
        <v>99</v>
      </c>
      <c r="G41" s="95" t="s">
        <v>9</v>
      </c>
      <c r="H41" s="96">
        <v>1.7068287037037037E-3</v>
      </c>
      <c r="I41" s="98">
        <f t="shared" si="1"/>
        <v>4.9687499999999992E-4</v>
      </c>
      <c r="J41" s="86">
        <f t="shared" si="0"/>
        <v>17.142857142857142</v>
      </c>
      <c r="K41" s="94"/>
      <c r="L41" s="91"/>
    </row>
    <row r="42" spans="1:12" s="4" customFormat="1" ht="18.75" customHeight="1">
      <c r="A42" s="92" t="s">
        <v>11</v>
      </c>
      <c r="B42" s="15">
        <v>101</v>
      </c>
      <c r="C42" s="15">
        <v>10120073755</v>
      </c>
      <c r="D42" s="93" t="s">
        <v>98</v>
      </c>
      <c r="E42" s="97">
        <v>39465</v>
      </c>
      <c r="F42" s="94" t="s">
        <v>43</v>
      </c>
      <c r="G42" s="95" t="s">
        <v>8</v>
      </c>
      <c r="H42" s="96"/>
      <c r="I42" s="98"/>
      <c r="J42" s="86" t="str">
        <f t="shared" si="0"/>
        <v/>
      </c>
      <c r="K42" s="94"/>
      <c r="L42" s="91"/>
    </row>
    <row r="43" spans="1:12" s="4" customFormat="1" ht="18.75" customHeight="1" thickBot="1">
      <c r="A43" s="102" t="s">
        <v>11</v>
      </c>
      <c r="B43" s="103">
        <v>116</v>
      </c>
      <c r="C43" s="103">
        <v>10131459434</v>
      </c>
      <c r="D43" s="104" t="s">
        <v>97</v>
      </c>
      <c r="E43" s="105">
        <v>39970</v>
      </c>
      <c r="F43" s="106" t="s">
        <v>99</v>
      </c>
      <c r="G43" s="107" t="s">
        <v>9</v>
      </c>
      <c r="H43" s="108"/>
      <c r="I43" s="109"/>
      <c r="J43" s="110" t="str">
        <f t="shared" si="0"/>
        <v/>
      </c>
      <c r="K43" s="106"/>
      <c r="L43" s="111"/>
    </row>
    <row r="44" spans="1:12" ht="7.5" customHeight="1" thickTop="1" thickBot="1">
      <c r="A44" s="85"/>
      <c r="B44" s="85"/>
      <c r="C44" s="23"/>
      <c r="D44" s="24"/>
      <c r="E44" s="25"/>
      <c r="F44" s="26"/>
      <c r="G44" s="27"/>
      <c r="H44" s="28"/>
      <c r="I44" s="28"/>
      <c r="J44" s="26"/>
      <c r="K44" s="26"/>
      <c r="L44" s="29"/>
    </row>
    <row r="45" spans="1:12" s="4" customFormat="1" ht="16" thickTop="1">
      <c r="A45" s="145" t="s">
        <v>24</v>
      </c>
      <c r="B45" s="146"/>
      <c r="C45" s="146"/>
      <c r="D45" s="146"/>
      <c r="E45" s="99"/>
      <c r="F45" s="100"/>
      <c r="G45" s="146" t="s">
        <v>25</v>
      </c>
      <c r="H45" s="146"/>
      <c r="I45" s="146"/>
      <c r="J45" s="146"/>
      <c r="K45" s="146"/>
      <c r="L45" s="147"/>
    </row>
    <row r="46" spans="1:12" s="16" customFormat="1" ht="11">
      <c r="A46" s="62" t="s">
        <v>65</v>
      </c>
      <c r="B46" s="63"/>
      <c r="C46" s="64"/>
      <c r="D46" s="65"/>
      <c r="E46" s="66"/>
      <c r="F46" s="67"/>
      <c r="G46" s="68" t="s">
        <v>45</v>
      </c>
      <c r="H46" s="69">
        <v>10</v>
      </c>
      <c r="I46" s="70"/>
      <c r="J46" s="71"/>
      <c r="K46" s="72" t="s">
        <v>26</v>
      </c>
      <c r="L46" s="73">
        <f>COUNTIF(F20:F43,"МСМК")</f>
        <v>0</v>
      </c>
    </row>
    <row r="47" spans="1:12" s="16" customFormat="1" ht="11">
      <c r="A47" s="62" t="s">
        <v>64</v>
      </c>
      <c r="B47" s="74"/>
      <c r="C47" s="75"/>
      <c r="D47" s="76"/>
      <c r="E47" s="77"/>
      <c r="F47" s="78"/>
      <c r="G47" s="68" t="s">
        <v>27</v>
      </c>
      <c r="H47" s="69">
        <f>H48+H52</f>
        <v>22</v>
      </c>
      <c r="I47" s="70"/>
      <c r="J47" s="71"/>
      <c r="K47" s="72" t="s">
        <v>10</v>
      </c>
      <c r="L47" s="73">
        <f>COUNTIF(F21:F44,"ЗМС")</f>
        <v>0</v>
      </c>
    </row>
    <row r="48" spans="1:12" s="16" customFormat="1" ht="11">
      <c r="A48" s="62" t="s">
        <v>46</v>
      </c>
      <c r="B48" s="74"/>
      <c r="C48" s="79"/>
      <c r="D48" s="76"/>
      <c r="E48" s="77"/>
      <c r="F48" s="78"/>
      <c r="G48" s="68" t="s">
        <v>28</v>
      </c>
      <c r="H48" s="69">
        <f>H49+H50+H51</f>
        <v>20</v>
      </c>
      <c r="I48" s="70"/>
      <c r="J48" s="71"/>
      <c r="K48" s="72" t="s">
        <v>0</v>
      </c>
      <c r="L48" s="73">
        <f>COUNTIF(F22:F45,"МС")</f>
        <v>0</v>
      </c>
    </row>
    <row r="49" spans="1:12" s="16" customFormat="1" ht="11">
      <c r="A49" s="62" t="s">
        <v>63</v>
      </c>
      <c r="B49" s="74"/>
      <c r="C49" s="79"/>
      <c r="D49" s="76"/>
      <c r="E49" s="77"/>
      <c r="F49" s="78"/>
      <c r="G49" s="68" t="s">
        <v>29</v>
      </c>
      <c r="H49" s="69">
        <f>COUNT(A22:A43)</f>
        <v>20</v>
      </c>
      <c r="I49" s="70"/>
      <c r="J49" s="71"/>
      <c r="K49" s="72" t="s">
        <v>1</v>
      </c>
      <c r="L49" s="73">
        <f>COUNTIF(F21:F44,"КМС")</f>
        <v>0</v>
      </c>
    </row>
    <row r="50" spans="1:12" s="16" customFormat="1" ht="11">
      <c r="A50" s="62"/>
      <c r="B50" s="74"/>
      <c r="C50" s="79"/>
      <c r="D50" s="76"/>
      <c r="E50" s="77"/>
      <c r="F50" s="78"/>
      <c r="G50" s="68" t="s">
        <v>47</v>
      </c>
      <c r="H50" s="69">
        <f>COUNTIF(A22:A43,"НФ")</f>
        <v>0</v>
      </c>
      <c r="I50" s="70"/>
      <c r="J50" s="71"/>
      <c r="K50" s="72" t="s">
        <v>43</v>
      </c>
      <c r="L50" s="73">
        <f>COUNTIF(F21:F44,"1 СР")</f>
        <v>4</v>
      </c>
    </row>
    <row r="51" spans="1:12" s="16" customFormat="1" ht="11">
      <c r="A51" s="62"/>
      <c r="B51" s="74"/>
      <c r="C51" s="74"/>
      <c r="D51" s="76"/>
      <c r="E51" s="77"/>
      <c r="F51" s="78"/>
      <c r="G51" s="68" t="s">
        <v>30</v>
      </c>
      <c r="H51" s="69">
        <f>COUNTIF(A22:A43,"ДСКВ")</f>
        <v>0</v>
      </c>
      <c r="I51" s="70"/>
      <c r="J51" s="71"/>
      <c r="K51" s="80" t="s">
        <v>48</v>
      </c>
      <c r="L51" s="73">
        <f>COUNTIF(F21:F44,"2 СР")</f>
        <v>7</v>
      </c>
    </row>
    <row r="52" spans="1:12" s="16" customFormat="1" ht="11">
      <c r="A52" s="62"/>
      <c r="B52" s="74"/>
      <c r="C52" s="74"/>
      <c r="D52" s="76"/>
      <c r="E52" s="81"/>
      <c r="F52" s="82"/>
      <c r="G52" s="68" t="s">
        <v>31</v>
      </c>
      <c r="H52" s="69">
        <f>COUNTIF(A22:A43,"НС")</f>
        <v>2</v>
      </c>
      <c r="I52" s="83"/>
      <c r="J52" s="84"/>
      <c r="K52" s="80" t="s">
        <v>49</v>
      </c>
      <c r="L52" s="73">
        <f>COUNTIF(F21:F44,"3 СР")</f>
        <v>9</v>
      </c>
    </row>
    <row r="53" spans="1:12" ht="6.75" customHeight="1">
      <c r="A53" s="59"/>
      <c r="B53" s="17"/>
      <c r="C53" s="17"/>
      <c r="D53" s="19"/>
      <c r="E53" s="19"/>
      <c r="F53" s="19"/>
      <c r="G53" s="19"/>
      <c r="H53" s="19"/>
      <c r="I53" s="19"/>
      <c r="J53" s="60"/>
      <c r="K53" s="19"/>
      <c r="L53" s="61"/>
    </row>
    <row r="54" spans="1:12" s="4" customFormat="1" ht="15" customHeight="1">
      <c r="A54" s="120" t="s">
        <v>50</v>
      </c>
      <c r="B54" s="121"/>
      <c r="C54" s="121"/>
      <c r="D54" s="117" t="s">
        <v>32</v>
      </c>
      <c r="E54" s="117"/>
      <c r="F54" s="117"/>
      <c r="G54" s="117" t="s">
        <v>33</v>
      </c>
      <c r="H54" s="117"/>
      <c r="I54" s="117"/>
      <c r="J54" s="117" t="s">
        <v>40</v>
      </c>
      <c r="K54" s="117"/>
      <c r="L54" s="118"/>
    </row>
    <row r="55" spans="1:12">
      <c r="A55" s="116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5"/>
    </row>
    <row r="56" spans="1:12">
      <c r="A56" s="21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2"/>
    </row>
    <row r="57" spans="1:12">
      <c r="A57" s="116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5"/>
    </row>
    <row r="58" spans="1:12">
      <c r="A58" s="116"/>
      <c r="B58" s="114"/>
      <c r="C58" s="114"/>
      <c r="D58" s="114"/>
      <c r="E58" s="114"/>
      <c r="F58" s="123"/>
      <c r="G58" s="123"/>
      <c r="H58" s="123"/>
      <c r="I58" s="123"/>
      <c r="J58" s="123"/>
      <c r="K58" s="123"/>
      <c r="L58" s="124"/>
    </row>
    <row r="59" spans="1:12" s="4" customFormat="1" thickBot="1">
      <c r="A59" s="122"/>
      <c r="B59" s="113"/>
      <c r="C59" s="113"/>
      <c r="D59" s="113" t="str">
        <f>G17</f>
        <v>БЕСЧАСТНОВ А.А. (ВК, г. Москва)</v>
      </c>
      <c r="E59" s="113"/>
      <c r="F59" s="113"/>
      <c r="G59" s="113" t="str">
        <f>G18</f>
        <v>СТРЕЖНЕВА Д.А. (ВК, г. Челябинск )</v>
      </c>
      <c r="H59" s="113"/>
      <c r="I59" s="113"/>
      <c r="J59" s="113" t="str">
        <f>G19</f>
        <v>ИВАШИН И.Е. (ВК, г. Челябинск )</v>
      </c>
      <c r="K59" s="113"/>
      <c r="L59" s="119"/>
    </row>
    <row r="60" spans="1:12" ht="16" thickTop="1"/>
  </sheetData>
  <sortState xmlns:xlrd2="http://schemas.microsoft.com/office/spreadsheetml/2017/richdata2" ref="A22:L43">
    <sortCondition ref="A22:A43"/>
  </sortState>
  <mergeCells count="31">
    <mergeCell ref="A1:L1"/>
    <mergeCell ref="A2:L2"/>
    <mergeCell ref="A3:L3"/>
    <mergeCell ref="A4:L4"/>
    <mergeCell ref="A6:L6"/>
    <mergeCell ref="A11:L11"/>
    <mergeCell ref="F57:L57"/>
    <mergeCell ref="A9:L9"/>
    <mergeCell ref="A7:L7"/>
    <mergeCell ref="A12:L12"/>
    <mergeCell ref="A57:E57"/>
    <mergeCell ref="A8:L8"/>
    <mergeCell ref="A13:E13"/>
    <mergeCell ref="A10:L10"/>
    <mergeCell ref="H15:L15"/>
    <mergeCell ref="A14:E14"/>
    <mergeCell ref="A15:G15"/>
    <mergeCell ref="A45:D45"/>
    <mergeCell ref="G45:L45"/>
    <mergeCell ref="A55:E55"/>
    <mergeCell ref="G54:I54"/>
    <mergeCell ref="G59:I59"/>
    <mergeCell ref="F55:L55"/>
    <mergeCell ref="A58:E58"/>
    <mergeCell ref="J54:L54"/>
    <mergeCell ref="J59:L59"/>
    <mergeCell ref="A54:C54"/>
    <mergeCell ref="D54:F54"/>
    <mergeCell ref="A59:C59"/>
    <mergeCell ref="D59:F59"/>
    <mergeCell ref="F58:L58"/>
  </mergeCells>
  <conditionalFormatting sqref="G46:G52">
    <cfRule type="duplicateValues" dxfId="1" priority="1"/>
  </conditionalFormatting>
  <conditionalFormatting sqref="B46:B53 B55:B58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 с выбыванием</vt:lpstr>
      <vt:lpstr>'КК с выбыванием'!Область_печати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Microsoft Office User</cp:lastModifiedBy>
  <cp:lastPrinted>2022-06-28T12:17:12Z</cp:lastPrinted>
  <dcterms:created xsi:type="dcterms:W3CDTF">2019-06-06T08:02:30Z</dcterms:created>
  <dcterms:modified xsi:type="dcterms:W3CDTF">2022-07-11T15:41:52Z</dcterms:modified>
</cp:coreProperties>
</file>