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Критериум!$A$1:$X$95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4" i="91" l="1"/>
  <c r="U23" i="91"/>
  <c r="U95" i="91"/>
  <c r="F95" i="91"/>
  <c r="X81" i="91" l="1"/>
  <c r="U83" i="91"/>
  <c r="U87" i="91"/>
  <c r="U86" i="91"/>
  <c r="U85" i="91"/>
  <c r="U84" i="91"/>
  <c r="U82" i="91" s="1"/>
  <c r="U81" i="91" l="1"/>
  <c r="X86" i="91"/>
  <c r="X85" i="91"/>
  <c r="X84" i="91"/>
  <c r="X83" i="91"/>
  <c r="X82" i="91"/>
  <c r="X80" i="91"/>
  <c r="U25" i="91" l="1"/>
  <c r="U26" i="91"/>
  <c r="U27" i="91"/>
  <c r="U28" i="91"/>
  <c r="U29" i="91"/>
  <c r="U30" i="91"/>
  <c r="U31" i="91"/>
  <c r="U32" i="91"/>
</calcChain>
</file>

<file path=xl/sharedStrings.xml><?xml version="1.0" encoding="utf-8"?>
<sst xmlns="http://schemas.openxmlformats.org/spreadsheetml/2006/main" count="312" uniqueCount="186">
  <si>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</si>
  <si>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</si>
  <si>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</si>
  <si>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</si>
  <si>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</si>
  <si>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</si>
  <si>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</si>
  <si>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</si>
  <si>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</si>
  <si>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</si>
  <si>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</si>
  <si>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</si>
  <si>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</si>
  <si>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</si>
  <si>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</si>
  <si>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</si>
  <si>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</si>
  <si>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</si>
  <si>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</si>
  <si>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</si>
  <si>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</si>
  <si>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</si>
  <si>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</si>
  <si>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</si>
  <si>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</si>
  <si>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</si>
  <si>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</si>
  <si>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</si>
  <si>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</si>
  <si>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</si>
  <si>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</si>
  <si>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</si>
  <si>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</si>
  <si>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</si>
  <si>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</si>
  <si>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</si>
  <si>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</si>
  <si>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</si>
  <si>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</si>
  <si>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</si>
  <si>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</si>
  <si>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</si>
  <si>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Самарская область</t>
  </si>
  <si>
    <t>НС</t>
  </si>
  <si>
    <t/>
  </si>
  <si>
    <t>№ ВРВС: 0080721811С</t>
  </si>
  <si>
    <t>2 СР</t>
  </si>
  <si>
    <t>3 СР</t>
  </si>
  <si>
    <t>Лимит времени</t>
  </si>
  <si>
    <t>Министерство физической культуры и спорта Оренбургской области</t>
  </si>
  <si>
    <t>Федерация велосипедного спорта Оренбургской области</t>
  </si>
  <si>
    <t>ВСЕРОССИЙСКИЕ СОРЕВНОВАНИЯ</t>
  </si>
  <si>
    <t>Юноши 15-16 лет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</si>
  <si>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Оренбург</t>
    </r>
  </si>
  <si>
    <t>ДАТА ПРОВЕДЕНИЯ: 11 июля 2021 года</t>
  </si>
  <si>
    <t xml:space="preserve">НАЧАЛО ГОНКИ: 10ч 45м </t>
  </si>
  <si>
    <t>ОКОНЧАНИЕ ГОНКИ: 11ч 30м</t>
  </si>
  <si>
    <t>№ ЕКП 2021: 32544</t>
  </si>
  <si>
    <t>НАЗВАНИЕ ТРАССЫ / РЕГ. НОМЕР: пр-д Северный</t>
  </si>
  <si>
    <t xml:space="preserve">МАКСИМАЛЬНЫЙ ПЕРЕПАД (HD)(м): </t>
  </si>
  <si>
    <t xml:space="preserve">СУММА ПОЛОЖИТЕЛЬНЫХ ПЕРЕПАДОВ ВЫСОТЫ НА ДИСТАНЦИИ (ТС)(м): </t>
  </si>
  <si>
    <t xml:space="preserve">2,0 км/16 </t>
  </si>
  <si>
    <t>РОМАНЕНКО Ю. А. (1К, г. Орск)</t>
  </si>
  <si>
    <t>КАРМАНОВ С. И. (1К, г. Гай)</t>
  </si>
  <si>
    <t>СТАРЧЕНКОВ С. А. (ВК, г. Омск)</t>
  </si>
  <si>
    <t>Температура: +24</t>
  </si>
  <si>
    <t>Влажность: 65%</t>
  </si>
  <si>
    <t>Ветер: 3,0 м/с (с/з)</t>
  </si>
  <si>
    <t>Осадки: без осадков</t>
  </si>
  <si>
    <t>БАЗАЕВ Артем</t>
  </si>
  <si>
    <t>26.03.2005</t>
  </si>
  <si>
    <t>Оренбургская область</t>
  </si>
  <si>
    <t>ХАРЧЕНКО Никита</t>
  </si>
  <si>
    <t>21.02.2005</t>
  </si>
  <si>
    <t>Иркутская область</t>
  </si>
  <si>
    <t>МИХИН Кирилл</t>
  </si>
  <si>
    <t>13.03.2005</t>
  </si>
  <si>
    <t>МАЛЬЦЕВ Даниил</t>
  </si>
  <si>
    <t>15.12.2005</t>
  </si>
  <si>
    <t>ТРИФОНОВ Кирилл</t>
  </si>
  <si>
    <t>26.11.2005</t>
  </si>
  <si>
    <t>Свердловская область</t>
  </si>
  <si>
    <t>АХУНОВ Дамир</t>
  </si>
  <si>
    <t>03.06.2005</t>
  </si>
  <si>
    <t>БУРХАНОВ Данил</t>
  </si>
  <si>
    <t>12.05.2005</t>
  </si>
  <si>
    <t>АВЕРИН Валентин</t>
  </si>
  <si>
    <t>01.07.2005</t>
  </si>
  <si>
    <t>Ульяновская область</t>
  </si>
  <si>
    <t>КОНЮШЕНКО Дмитрий</t>
  </si>
  <si>
    <t>22.09.2005</t>
  </si>
  <si>
    <t>БУНЬКОВ Максим</t>
  </si>
  <si>
    <t>22.08.2005</t>
  </si>
  <si>
    <t>БАРУШКО Никита</t>
  </si>
  <si>
    <t>28.08.2006</t>
  </si>
  <si>
    <t>СЕРГЕЕВ Егор</t>
  </si>
  <si>
    <t>03.06.2006</t>
  </si>
  <si>
    <t>АБРАМОВ Александр</t>
  </si>
  <si>
    <t>28.09.2006</t>
  </si>
  <si>
    <t>ДЕМЬЯНОВ Сергей</t>
  </si>
  <si>
    <t>25.10.2005</t>
  </si>
  <si>
    <t>ШЕШЕНИН Андрей</t>
  </si>
  <si>
    <t>16.08.2006</t>
  </si>
  <si>
    <t>БЕРЛИН Иван</t>
  </si>
  <si>
    <t>05.04.2006</t>
  </si>
  <si>
    <t>ЗОТОВ Арсентий</t>
  </si>
  <si>
    <t>12.07.2005</t>
  </si>
  <si>
    <t>ВЬЮНОШЕВ Матвей</t>
  </si>
  <si>
    <t>07.12.2006</t>
  </si>
  <si>
    <t>АКЕНТЬЕВ Савелий</t>
  </si>
  <si>
    <t>31.12.2005</t>
  </si>
  <si>
    <t>МЕЩЕРЯКОВ Илья</t>
  </si>
  <si>
    <t>02.02.2006</t>
  </si>
  <si>
    <t>ЛАПТЕВ Матвей</t>
  </si>
  <si>
    <t>23.02.2005</t>
  </si>
  <si>
    <t>20.09.2006</t>
  </si>
  <si>
    <t>СОТНИКОВ Никита</t>
  </si>
  <si>
    <t>23.03.2006</t>
  </si>
  <si>
    <t>ЗИМИН Тимофей</t>
  </si>
  <si>
    <t>08.07.2006</t>
  </si>
  <si>
    <t>ЕМЕЛИН Даниил</t>
  </si>
  <si>
    <t>03.10.2006</t>
  </si>
  <si>
    <t>ГАНЬЖИН Роман</t>
  </si>
  <si>
    <t>09.02.2006</t>
  </si>
  <si>
    <t>АЛБУТКИН Илья</t>
  </si>
  <si>
    <t>05.10.2005</t>
  </si>
  <si>
    <t>ГУСЕВ Глеб</t>
  </si>
  <si>
    <t>25.01.2005</t>
  </si>
  <si>
    <t>Челябинская область</t>
  </si>
  <si>
    <t>АХУНОВ Эльдар</t>
  </si>
  <si>
    <t>17.10.2006</t>
  </si>
  <si>
    <t>06.04.2005</t>
  </si>
  <si>
    <t>ШАРАПОВ Данил</t>
  </si>
  <si>
    <t>20.05.2005</t>
  </si>
  <si>
    <t>Республика Татарстан</t>
  </si>
  <si>
    <t>ШМАТОВ Никита</t>
  </si>
  <si>
    <t>30.04.2005</t>
  </si>
  <si>
    <t>МУКАДЯСОВ Роберт</t>
  </si>
  <si>
    <t>НИСТРАТОВ Данила</t>
  </si>
  <si>
    <t>04.03.2006</t>
  </si>
  <si>
    <t>НОВОСЕЛОВ Николай</t>
  </si>
  <si>
    <t>23.04.2006</t>
  </si>
  <si>
    <t>ФИЛИМОШИН Роман</t>
  </si>
  <si>
    <t>25.07.2005</t>
  </si>
  <si>
    <t>ЧУЛКОВ Алексей</t>
  </si>
  <si>
    <t>19.12.2005</t>
  </si>
  <si>
    <t>ГАЛИХАНОВ Денис</t>
  </si>
  <si>
    <t>11.07.2006</t>
  </si>
  <si>
    <t>ИСЯНГУЛОВ Ильяс</t>
  </si>
  <si>
    <t>27.10.2006</t>
  </si>
  <si>
    <t>Республика Башкортостан</t>
  </si>
  <si>
    <t>НФ</t>
  </si>
  <si>
    <t>ПОПОВ Святослав</t>
  </si>
  <si>
    <t>29.06.2005</t>
  </si>
  <si>
    <t>ИЛЬИНЫХ Максим</t>
  </si>
  <si>
    <t>22.05.2006</t>
  </si>
  <si>
    <t>МЕЛЬНИКОВ Ярослав</t>
  </si>
  <si>
    <t>31.10.2005</t>
  </si>
  <si>
    <t>ШНЮКОВ Михаил</t>
  </si>
  <si>
    <t>21.05.2006</t>
  </si>
  <si>
    <t>ЛОГУНОВ Никита</t>
  </si>
  <si>
    <t>11.10.2005</t>
  </si>
  <si>
    <t>31.08.2005</t>
  </si>
  <si>
    <t>РЕУТОВСКИЙ Ян</t>
  </si>
  <si>
    <t>19.01.2006</t>
  </si>
  <si>
    <t>АЛЕКСЕЕВ Дмитрий</t>
  </si>
  <si>
    <t>21.12.2006</t>
  </si>
  <si>
    <t>РЯБОВ Александр</t>
  </si>
  <si>
    <t>03.05.2007</t>
  </si>
  <si>
    <t>ВОВКАНЕЦ Евгений</t>
  </si>
  <si>
    <t>18.01.2006</t>
  </si>
  <si>
    <t>ГАЛЕЕВ Ринат</t>
  </si>
  <si>
    <t>15.05.2005</t>
  </si>
  <si>
    <t>ТОЛКАЧЕВ Семен</t>
  </si>
  <si>
    <t>25.04.2005</t>
  </si>
  <si>
    <t>КОРОЛЕВ Никита</t>
  </si>
  <si>
    <t>АСТРЕЛИН Дмитрий</t>
  </si>
  <si>
    <t>24.01.2005</t>
  </si>
  <si>
    <t>БОРИСОВ Денис</t>
  </si>
  <si>
    <t>24.04.2006</t>
  </si>
  <si>
    <t>САДЫКОВ Ильяс</t>
  </si>
  <si>
    <t>СУДАРЕВ Тихон</t>
  </si>
  <si>
    <t>КРАССА Арсений</t>
  </si>
  <si>
    <t>КУЗИВАНОВ Степан</t>
  </si>
  <si>
    <t>Удмуртская Республика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</si>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</sst>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" fontId="17" fillId="0" borderId="35" xfId="8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34" xfId="0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top"/>
    </xf>
    <xf numFmtId="0" fontId="11" fillId="0" borderId="30" xfId="0" applyFont="1" applyBorder="1" applyAlignment="1">
      <alignment horizontal="righ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3</xdr:row>
      <xdr:rowOff>221641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1138898</xdr:colOff>
      <xdr:row>3</xdr:row>
      <xdr:rowOff>231323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oneCellAnchor>
    <xdr:from>
      <xdr:col>23</xdr:col>
      <xdr:colOff>277205</xdr:colOff>
      <xdr:row>0</xdr:row>
      <xdr:rowOff>68035</xdr:rowOff>
    </xdr:from>
    <xdr:ext cx="867919" cy="925286"/>
    <xdr:pic>
      <xdr:nvPicPr>
        <xdr:cNvPr id="10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94741" y="68035"/>
          <a:ext cx="867919" cy="925286"/>
        </a:xfrm>
        <a:prstGeom prst="rect">
          <a:avLst/>
        </a:prstGeom>
      </xdr:spPr>
    </xdr:pic>
    <xdr:clientData/>
  </xdr:oneCellAnchor>
  <xdr:oneCellAnchor>
    <xdr:from>
      <xdr:col>6</xdr:col>
      <xdr:colOff>1121834</xdr:colOff>
      <xdr:row>89</xdr:row>
      <xdr:rowOff>137584</xdr:rowOff>
    </xdr:from>
    <xdr:ext cx="1061357" cy="530678"/>
    <xdr:pic>
      <xdr:nvPicPr>
        <xdr:cNvPr id="11" name="Picture 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755" t="9884" r="33720" b="55076"/>
        <a:stretch/>
      </xdr:blipFill>
      <xdr:spPr>
        <a:xfrm>
          <a:off x="5926667" y="18563167"/>
          <a:ext cx="1061357" cy="530678"/>
        </a:xfrm>
        <a:prstGeom prst="rect">
          <a:avLst/>
        </a:prstGeom>
      </xdr:spPr>
    </xdr:pic>
    <xdr:clientData/>
  </xdr:oneCellAnchor>
  <xdr:oneCellAnchor>
    <xdr:from>
      <xdr:col>22</xdr:col>
      <xdr:colOff>0</xdr:colOff>
      <xdr:row>90</xdr:row>
      <xdr:rowOff>0</xdr:rowOff>
    </xdr:from>
    <xdr:ext cx="925286" cy="476250"/>
    <xdr:pic>
      <xdr:nvPicPr>
        <xdr:cNvPr id="12" name="Pictur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0035" t="11699" r="6290" b="54179"/>
        <a:stretch/>
      </xdr:blipFill>
      <xdr:spPr>
        <a:xfrm>
          <a:off x="11842750" y="18626667"/>
          <a:ext cx="925286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6"/>
  <sheetViews>
    <sheetView tabSelected="1" view="pageBreakPreview" topLeftCell="A73" zoomScale="90" zoomScaleNormal="90" zoomScaleSheetLayoutView="90" workbookViewId="0">
      <selection activeCell="F92" sqref="F92:S92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2.7109375" style="11" customWidth="1"/>
    <col min="4" max="4" width="21" style="1" customWidth="1"/>
    <col min="5" max="5" width="12.28515625" style="61" customWidth="1"/>
    <col min="6" max="6" width="8.85546875" style="1" customWidth="1"/>
    <col min="7" max="7" width="23.85546875" style="1" customWidth="1"/>
    <col min="8" max="15" width="5.140625" style="1" customWidth="1"/>
    <col min="16" max="19" width="3.42578125" style="1" hidden="1" customWidth="1"/>
    <col min="20" max="20" width="19.28515625" style="1" customWidth="1"/>
    <col min="21" max="21" width="11.28515625" style="1" customWidth="1"/>
    <col min="22" max="22" width="10.42578125" style="1" customWidth="1"/>
    <col min="23" max="23" width="14.140625" style="1" customWidth="1"/>
    <col min="24" max="24" width="15.7109375" style="1" customWidth="1"/>
    <col min="25" max="16384" width="9.140625" style="1"/>
  </cols>
  <sheetData>
    <row r="1" spans="1:24" ht="23.25" customHeight="1" x14ac:dyDescent="0.2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21" x14ac:dyDescent="0.2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21" x14ac:dyDescent="0.2">
      <c r="A3" s="121" t="s">
        <v>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21" x14ac:dyDescent="0.2">
      <c r="A4" s="121" t="s">
        <v>50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4" ht="9" customHeight="1" x14ac:dyDescent="0.2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s="2" customFormat="1" ht="20.25" customHeight="1" x14ac:dyDescent="0.2">
      <c r="A6" s="122" t="s">
        <v>51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s="2" customFormat="1" ht="18" customHeight="1" x14ac:dyDescent="0.2">
      <c r="A7" s="97" t="s">
        <v>16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4" s="2" customFormat="1" ht="11.25" customHeight="1" thickBot="1" x14ac:dyDescent="0.25">
      <c r="A8" s="97" t="s">
        <v>44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24" customHeight="1" thickTop="1" x14ac:dyDescent="0.2">
      <c r="A9" s="123" t="s">
        <v>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5"/>
    </row>
    <row r="10" spans="1:24" ht="18" customHeight="1" x14ac:dyDescent="0.2">
      <c r="A10" s="103" t="s">
        <v>38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5"/>
    </row>
    <row r="11" spans="1:24" ht="19.5" customHeight="1" x14ac:dyDescent="0.2">
      <c r="A11" s="103" t="s">
        <v>52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</row>
    <row r="12" spans="1:24" ht="8.25" customHeight="1" x14ac:dyDescent="0.2">
      <c r="A12" s="92" t="s">
        <v>44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</row>
    <row r="13" spans="1:24" ht="15.75" x14ac:dyDescent="0.2">
      <c r="A13" s="29" t="s">
        <v>53</v>
      </c>
      <c r="B13" s="16"/>
      <c r="C13" s="50"/>
      <c r="D13" s="49"/>
      <c r="E13" s="51"/>
      <c r="F13" s="4"/>
      <c r="G13" s="63" t="s">
        <v>55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8"/>
      <c r="X13" s="39" t="s">
        <v>45</v>
      </c>
    </row>
    <row r="14" spans="1:24" ht="15.75" x14ac:dyDescent="0.2">
      <c r="A14" s="14" t="s">
        <v>54</v>
      </c>
      <c r="B14" s="10"/>
      <c r="C14" s="10"/>
      <c r="D14" s="62"/>
      <c r="E14" s="52"/>
      <c r="F14" s="5"/>
      <c r="G14" s="64" t="s">
        <v>56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40"/>
      <c r="X14" s="41" t="s">
        <v>57</v>
      </c>
    </row>
    <row r="15" spans="1:24" ht="15" x14ac:dyDescent="0.2">
      <c r="A15" s="128" t="s">
        <v>9</v>
      </c>
      <c r="B15" s="129"/>
      <c r="C15" s="129"/>
      <c r="D15" s="129"/>
      <c r="E15" s="129"/>
      <c r="F15" s="129"/>
      <c r="G15" s="130"/>
      <c r="H15" s="131" t="s">
        <v>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32"/>
    </row>
    <row r="16" spans="1:24" ht="15" x14ac:dyDescent="0.2">
      <c r="A16" s="15" t="s">
        <v>18</v>
      </c>
      <c r="B16" s="30"/>
      <c r="C16" s="30"/>
      <c r="D16" s="8"/>
      <c r="E16" s="53"/>
      <c r="F16" s="8"/>
      <c r="G16" s="9" t="s">
        <v>44</v>
      </c>
      <c r="H16" s="106" t="s">
        <v>58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8"/>
    </row>
    <row r="17" spans="1:24" ht="15" x14ac:dyDescent="0.2">
      <c r="A17" s="15" t="s">
        <v>19</v>
      </c>
      <c r="B17" s="23"/>
      <c r="C17" s="23"/>
      <c r="D17" s="6"/>
      <c r="E17" s="54"/>
      <c r="F17" s="6"/>
      <c r="G17" s="7" t="s">
        <v>62</v>
      </c>
      <c r="H17" s="106" t="s">
        <v>59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</row>
    <row r="18" spans="1:24" ht="15" x14ac:dyDescent="0.2">
      <c r="A18" s="15" t="s">
        <v>20</v>
      </c>
      <c r="B18" s="30"/>
      <c r="C18" s="30"/>
      <c r="D18" s="7"/>
      <c r="E18" s="53"/>
      <c r="F18" s="8"/>
      <c r="G18" s="7" t="s">
        <v>63</v>
      </c>
      <c r="H18" s="106" t="s">
        <v>60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8"/>
    </row>
    <row r="19" spans="1:24" ht="16.5" thickBot="1" x14ac:dyDescent="0.25">
      <c r="A19" s="33" t="s">
        <v>15</v>
      </c>
      <c r="B19" s="21"/>
      <c r="C19" s="21"/>
      <c r="D19" s="20"/>
      <c r="E19" s="55"/>
      <c r="F19" s="32"/>
      <c r="G19" s="148" t="s">
        <v>64</v>
      </c>
      <c r="H19" s="34" t="s">
        <v>37</v>
      </c>
      <c r="I19" s="35"/>
      <c r="J19" s="35"/>
      <c r="K19" s="35"/>
      <c r="L19" s="35"/>
      <c r="M19" s="35"/>
      <c r="N19" s="21"/>
      <c r="O19" s="19"/>
      <c r="P19" s="19"/>
      <c r="Q19" s="19"/>
      <c r="R19" s="19"/>
      <c r="S19" s="19"/>
      <c r="T19" s="19"/>
      <c r="U19" s="48">
        <v>32</v>
      </c>
      <c r="V19" s="19"/>
      <c r="W19" s="32"/>
      <c r="X19" s="36" t="s">
        <v>61</v>
      </c>
    </row>
    <row r="20" spans="1:24" ht="6.75" customHeight="1" thickTop="1" thickBot="1" x14ac:dyDescent="0.25">
      <c r="A20" s="18"/>
      <c r="B20" s="17"/>
      <c r="C20" s="17"/>
      <c r="D20" s="18"/>
      <c r="E20" s="5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31" customFormat="1" ht="21.75" customHeight="1" thickTop="1" x14ac:dyDescent="0.2">
      <c r="A21" s="133" t="s">
        <v>7</v>
      </c>
      <c r="B21" s="95" t="s">
        <v>12</v>
      </c>
      <c r="C21" s="95" t="s">
        <v>41</v>
      </c>
      <c r="D21" s="95" t="s">
        <v>2</v>
      </c>
      <c r="E21" s="126" t="s">
        <v>36</v>
      </c>
      <c r="F21" s="95" t="s">
        <v>8</v>
      </c>
      <c r="G21" s="95" t="s">
        <v>13</v>
      </c>
      <c r="H21" s="98" t="s">
        <v>17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5" t="s">
        <v>40</v>
      </c>
      <c r="U21" s="95" t="s">
        <v>25</v>
      </c>
      <c r="V21" s="95" t="s">
        <v>26</v>
      </c>
      <c r="W21" s="99" t="s">
        <v>24</v>
      </c>
      <c r="X21" s="101" t="s">
        <v>14</v>
      </c>
    </row>
    <row r="22" spans="1:24" s="31" customFormat="1" ht="18" customHeight="1" x14ac:dyDescent="0.2">
      <c r="A22" s="134"/>
      <c r="B22" s="96"/>
      <c r="C22" s="96"/>
      <c r="D22" s="96"/>
      <c r="E22" s="127"/>
      <c r="F22" s="96"/>
      <c r="G22" s="96"/>
      <c r="H22" s="84">
        <v>1</v>
      </c>
      <c r="I22" s="84">
        <v>2</v>
      </c>
      <c r="J22" s="84">
        <v>3</v>
      </c>
      <c r="K22" s="84">
        <v>4</v>
      </c>
      <c r="L22" s="84">
        <v>5</v>
      </c>
      <c r="M22" s="84">
        <v>6</v>
      </c>
      <c r="N22" s="84">
        <v>7</v>
      </c>
      <c r="O22" s="84">
        <v>8</v>
      </c>
      <c r="P22" s="84">
        <v>21</v>
      </c>
      <c r="Q22" s="84">
        <v>22</v>
      </c>
      <c r="R22" s="84">
        <v>23</v>
      </c>
      <c r="S22" s="84">
        <v>24</v>
      </c>
      <c r="T22" s="96"/>
      <c r="U22" s="96"/>
      <c r="V22" s="96"/>
      <c r="W22" s="100"/>
      <c r="X22" s="102"/>
    </row>
    <row r="23" spans="1:24" s="3" customFormat="1" ht="16.5" customHeight="1" x14ac:dyDescent="0.2">
      <c r="A23" s="135">
        <v>1</v>
      </c>
      <c r="B23" s="136">
        <v>46</v>
      </c>
      <c r="C23" s="136">
        <v>10082231732</v>
      </c>
      <c r="D23" s="137" t="s">
        <v>69</v>
      </c>
      <c r="E23" s="138" t="s">
        <v>70</v>
      </c>
      <c r="F23" s="138" t="s">
        <v>33</v>
      </c>
      <c r="G23" s="139" t="s">
        <v>71</v>
      </c>
      <c r="H23" s="136">
        <v>5</v>
      </c>
      <c r="I23" s="138"/>
      <c r="J23" s="136">
        <v>5</v>
      </c>
      <c r="K23" s="138"/>
      <c r="L23" s="136">
        <v>2</v>
      </c>
      <c r="M23" s="138"/>
      <c r="N23" s="136">
        <v>5</v>
      </c>
      <c r="O23" s="136">
        <v>5</v>
      </c>
      <c r="P23" s="26"/>
      <c r="Q23" s="26"/>
      <c r="R23" s="26"/>
      <c r="S23" s="76"/>
      <c r="T23" s="136">
        <v>1</v>
      </c>
      <c r="U23" s="26">
        <f>SUM(H23:S23)</f>
        <v>22</v>
      </c>
      <c r="V23" s="26"/>
      <c r="W23" s="138" t="s">
        <v>33</v>
      </c>
      <c r="X23" s="28"/>
    </row>
    <row r="24" spans="1:24" s="3" customFormat="1" ht="16.5" customHeight="1" x14ac:dyDescent="0.2">
      <c r="A24" s="135">
        <v>2</v>
      </c>
      <c r="B24" s="136">
        <v>24</v>
      </c>
      <c r="C24" s="136">
        <v>10092624644</v>
      </c>
      <c r="D24" s="137" t="s">
        <v>72</v>
      </c>
      <c r="E24" s="138" t="s">
        <v>73</v>
      </c>
      <c r="F24" s="138" t="s">
        <v>33</v>
      </c>
      <c r="G24" s="138" t="s">
        <v>74</v>
      </c>
      <c r="H24" s="136">
        <v>1</v>
      </c>
      <c r="I24" s="136">
        <v>1</v>
      </c>
      <c r="J24" s="136">
        <v>3</v>
      </c>
      <c r="K24" s="136">
        <v>5</v>
      </c>
      <c r="L24" s="138"/>
      <c r="M24" s="136">
        <v>1</v>
      </c>
      <c r="N24" s="136">
        <v>2</v>
      </c>
      <c r="O24" s="136">
        <v>2</v>
      </c>
      <c r="P24" s="26"/>
      <c r="Q24" s="26"/>
      <c r="R24" s="26"/>
      <c r="S24" s="76"/>
      <c r="T24" s="136">
        <v>3</v>
      </c>
      <c r="U24" s="26">
        <f>SUM(H24:S24)</f>
        <v>15</v>
      </c>
      <c r="V24" s="26"/>
      <c r="W24" s="138" t="s">
        <v>33</v>
      </c>
      <c r="X24" s="28"/>
    </row>
    <row r="25" spans="1:24" s="3" customFormat="1" ht="16.5" customHeight="1" x14ac:dyDescent="0.2">
      <c r="A25" s="135">
        <v>3</v>
      </c>
      <c r="B25" s="136">
        <v>49</v>
      </c>
      <c r="C25" s="136">
        <v>10083942972</v>
      </c>
      <c r="D25" s="137" t="s">
        <v>75</v>
      </c>
      <c r="E25" s="138" t="s">
        <v>76</v>
      </c>
      <c r="F25" s="138" t="s">
        <v>33</v>
      </c>
      <c r="G25" s="139" t="s">
        <v>71</v>
      </c>
      <c r="H25" s="136">
        <v>3</v>
      </c>
      <c r="I25" s="138"/>
      <c r="J25" s="136">
        <v>2</v>
      </c>
      <c r="K25" s="138"/>
      <c r="L25" s="136">
        <v>5</v>
      </c>
      <c r="M25" s="136">
        <v>2</v>
      </c>
      <c r="N25" s="138"/>
      <c r="O25" s="138"/>
      <c r="P25" s="26"/>
      <c r="Q25" s="26"/>
      <c r="R25" s="26"/>
      <c r="S25" s="76"/>
      <c r="T25" s="136">
        <v>24</v>
      </c>
      <c r="U25" s="26">
        <f t="shared" ref="U24:U32" si="0">SUM(H25:S25)</f>
        <v>12</v>
      </c>
      <c r="V25" s="26"/>
      <c r="W25" s="138" t="s">
        <v>33</v>
      </c>
      <c r="X25" s="28"/>
    </row>
    <row r="26" spans="1:24" s="3" customFormat="1" ht="16.5" customHeight="1" x14ac:dyDescent="0.2">
      <c r="A26" s="135">
        <v>4</v>
      </c>
      <c r="B26" s="136">
        <v>40</v>
      </c>
      <c r="C26" s="136">
        <v>10089713462</v>
      </c>
      <c r="D26" s="137" t="s">
        <v>77</v>
      </c>
      <c r="E26" s="138" t="s">
        <v>78</v>
      </c>
      <c r="F26" s="136" t="s">
        <v>39</v>
      </c>
      <c r="G26" s="139" t="s">
        <v>184</v>
      </c>
      <c r="H26" s="136">
        <v>2</v>
      </c>
      <c r="I26" s="138"/>
      <c r="J26" s="138"/>
      <c r="K26" s="136">
        <v>1</v>
      </c>
      <c r="L26" s="136">
        <v>1</v>
      </c>
      <c r="M26" s="136">
        <v>5</v>
      </c>
      <c r="N26" s="138"/>
      <c r="O26" s="136">
        <v>1</v>
      </c>
      <c r="P26" s="26"/>
      <c r="Q26" s="26"/>
      <c r="R26" s="26"/>
      <c r="S26" s="76"/>
      <c r="T26" s="136">
        <v>4</v>
      </c>
      <c r="U26" s="26">
        <f t="shared" si="0"/>
        <v>10</v>
      </c>
      <c r="V26" s="26"/>
      <c r="W26" s="138" t="s">
        <v>33</v>
      </c>
      <c r="X26" s="28"/>
    </row>
    <row r="27" spans="1:24" s="3" customFormat="1" ht="16.5" customHeight="1" x14ac:dyDescent="0.2">
      <c r="A27" s="135">
        <v>5</v>
      </c>
      <c r="B27" s="136">
        <v>13</v>
      </c>
      <c r="C27" s="136">
        <v>10077687179</v>
      </c>
      <c r="D27" s="137" t="s">
        <v>79</v>
      </c>
      <c r="E27" s="138" t="s">
        <v>80</v>
      </c>
      <c r="F27" s="136" t="s">
        <v>39</v>
      </c>
      <c r="G27" s="139" t="s">
        <v>81</v>
      </c>
      <c r="H27" s="138"/>
      <c r="I27" s="138"/>
      <c r="J27" s="138"/>
      <c r="K27" s="136">
        <v>3</v>
      </c>
      <c r="L27" s="138"/>
      <c r="M27" s="136">
        <v>3</v>
      </c>
      <c r="N27" s="136">
        <v>1</v>
      </c>
      <c r="O27" s="138"/>
      <c r="P27" s="26"/>
      <c r="Q27" s="26"/>
      <c r="R27" s="26"/>
      <c r="S27" s="76"/>
      <c r="T27" s="136">
        <v>10</v>
      </c>
      <c r="U27" s="26">
        <f t="shared" si="0"/>
        <v>7</v>
      </c>
      <c r="V27" s="26"/>
      <c r="W27" s="138" t="s">
        <v>33</v>
      </c>
      <c r="X27" s="28"/>
    </row>
    <row r="28" spans="1:24" s="3" customFormat="1" ht="16.5" customHeight="1" x14ac:dyDescent="0.2">
      <c r="A28" s="135">
        <v>6</v>
      </c>
      <c r="B28" s="136">
        <v>3</v>
      </c>
      <c r="C28" s="136">
        <v>10077686573</v>
      </c>
      <c r="D28" s="137" t="s">
        <v>82</v>
      </c>
      <c r="E28" s="138" t="s">
        <v>83</v>
      </c>
      <c r="F28" s="138" t="s">
        <v>33</v>
      </c>
      <c r="G28" s="139" t="s">
        <v>81</v>
      </c>
      <c r="H28" s="138"/>
      <c r="I28" s="138"/>
      <c r="J28" s="138"/>
      <c r="K28" s="138"/>
      <c r="L28" s="138"/>
      <c r="M28" s="138"/>
      <c r="N28" s="136">
        <v>3</v>
      </c>
      <c r="O28" s="136">
        <v>3</v>
      </c>
      <c r="P28" s="26"/>
      <c r="Q28" s="26"/>
      <c r="R28" s="26"/>
      <c r="S28" s="76"/>
      <c r="T28" s="136">
        <v>2</v>
      </c>
      <c r="U28" s="26">
        <f t="shared" si="0"/>
        <v>6</v>
      </c>
      <c r="V28" s="26"/>
      <c r="W28" s="138" t="s">
        <v>33</v>
      </c>
      <c r="X28" s="28"/>
    </row>
    <row r="29" spans="1:24" s="3" customFormat="1" ht="16.5" customHeight="1" x14ac:dyDescent="0.2">
      <c r="A29" s="135">
        <v>7</v>
      </c>
      <c r="B29" s="136">
        <v>6</v>
      </c>
      <c r="C29" s="136">
        <v>10077687381</v>
      </c>
      <c r="D29" s="137" t="s">
        <v>84</v>
      </c>
      <c r="E29" s="138" t="s">
        <v>85</v>
      </c>
      <c r="F29" s="136" t="s">
        <v>39</v>
      </c>
      <c r="G29" s="139" t="s">
        <v>81</v>
      </c>
      <c r="H29" s="138"/>
      <c r="I29" s="136">
        <v>2</v>
      </c>
      <c r="J29" s="136">
        <v>1</v>
      </c>
      <c r="K29" s="136">
        <v>2</v>
      </c>
      <c r="L29" s="138"/>
      <c r="M29" s="138"/>
      <c r="N29" s="138"/>
      <c r="O29" s="138"/>
      <c r="P29" s="37"/>
      <c r="Q29" s="37"/>
      <c r="R29" s="37"/>
      <c r="S29" s="76"/>
      <c r="T29" s="136">
        <v>6</v>
      </c>
      <c r="U29" s="26">
        <f t="shared" si="0"/>
        <v>5</v>
      </c>
      <c r="V29" s="26"/>
      <c r="W29" s="27"/>
      <c r="X29" s="28"/>
    </row>
    <row r="30" spans="1:24" s="3" customFormat="1" ht="16.5" customHeight="1" x14ac:dyDescent="0.2">
      <c r="A30" s="135">
        <v>8</v>
      </c>
      <c r="B30" s="136">
        <v>39</v>
      </c>
      <c r="C30" s="136">
        <v>10083057141</v>
      </c>
      <c r="D30" s="137" t="s">
        <v>86</v>
      </c>
      <c r="E30" s="138" t="s">
        <v>87</v>
      </c>
      <c r="F30" s="136" t="s">
        <v>39</v>
      </c>
      <c r="G30" s="139" t="s">
        <v>88</v>
      </c>
      <c r="H30" s="138"/>
      <c r="I30" s="136">
        <v>5</v>
      </c>
      <c r="J30" s="138"/>
      <c r="K30" s="138"/>
      <c r="L30" s="138"/>
      <c r="M30" s="138"/>
      <c r="N30" s="138"/>
      <c r="O30" s="138"/>
      <c r="P30" s="26"/>
      <c r="Q30" s="26"/>
      <c r="R30" s="26"/>
      <c r="S30" s="76"/>
      <c r="T30" s="136">
        <v>12</v>
      </c>
      <c r="U30" s="26">
        <f t="shared" si="0"/>
        <v>5</v>
      </c>
      <c r="V30" s="26"/>
      <c r="W30" s="27"/>
      <c r="X30" s="28"/>
    </row>
    <row r="31" spans="1:24" s="3" customFormat="1" ht="16.5" customHeight="1" x14ac:dyDescent="0.2">
      <c r="A31" s="135">
        <v>9</v>
      </c>
      <c r="B31" s="136">
        <v>17</v>
      </c>
      <c r="C31" s="136">
        <v>10097306138</v>
      </c>
      <c r="D31" s="137" t="s">
        <v>89</v>
      </c>
      <c r="E31" s="138" t="s">
        <v>90</v>
      </c>
      <c r="F31" s="138" t="s">
        <v>33</v>
      </c>
      <c r="G31" s="138" t="s">
        <v>42</v>
      </c>
      <c r="H31" s="138"/>
      <c r="I31" s="136">
        <v>3</v>
      </c>
      <c r="J31" s="138"/>
      <c r="K31" s="138"/>
      <c r="L31" s="138"/>
      <c r="M31" s="138"/>
      <c r="N31" s="138"/>
      <c r="O31" s="138"/>
      <c r="P31" s="26"/>
      <c r="Q31" s="26"/>
      <c r="R31" s="26"/>
      <c r="S31" s="76"/>
      <c r="T31" s="136">
        <v>29</v>
      </c>
      <c r="U31" s="26">
        <f t="shared" si="0"/>
        <v>3</v>
      </c>
      <c r="V31" s="26"/>
      <c r="W31" s="27"/>
      <c r="X31" s="28"/>
    </row>
    <row r="32" spans="1:24" s="3" customFormat="1" ht="16.5" customHeight="1" x14ac:dyDescent="0.2">
      <c r="A32" s="135">
        <v>10</v>
      </c>
      <c r="B32" s="136">
        <v>5</v>
      </c>
      <c r="C32" s="136">
        <v>10077480752</v>
      </c>
      <c r="D32" s="137" t="s">
        <v>91</v>
      </c>
      <c r="E32" s="138" t="s">
        <v>92</v>
      </c>
      <c r="F32" s="136" t="s">
        <v>39</v>
      </c>
      <c r="G32" s="139" t="s">
        <v>81</v>
      </c>
      <c r="H32" s="138"/>
      <c r="I32" s="138"/>
      <c r="J32" s="138"/>
      <c r="K32" s="138"/>
      <c r="L32" s="136">
        <v>3</v>
      </c>
      <c r="M32" s="138"/>
      <c r="N32" s="138"/>
      <c r="O32" s="138"/>
      <c r="P32" s="26"/>
      <c r="Q32" s="26"/>
      <c r="R32" s="26"/>
      <c r="S32" s="76"/>
      <c r="T32" s="136">
        <v>35</v>
      </c>
      <c r="U32" s="26">
        <f t="shared" si="0"/>
        <v>3</v>
      </c>
      <c r="V32" s="26"/>
      <c r="W32" s="27"/>
      <c r="X32" s="28"/>
    </row>
    <row r="33" spans="1:24" s="3" customFormat="1" ht="16.5" customHeight="1" x14ac:dyDescent="0.2">
      <c r="A33" s="135">
        <v>11</v>
      </c>
      <c r="B33" s="136">
        <v>25</v>
      </c>
      <c r="C33" s="136">
        <v>10108865205</v>
      </c>
      <c r="D33" s="137" t="s">
        <v>93</v>
      </c>
      <c r="E33" s="138" t="s">
        <v>94</v>
      </c>
      <c r="F33" s="138" t="s">
        <v>33</v>
      </c>
      <c r="G33" s="138" t="s">
        <v>74</v>
      </c>
      <c r="H33" s="138"/>
      <c r="I33" s="138"/>
      <c r="J33" s="138"/>
      <c r="K33" s="138"/>
      <c r="L33" s="138"/>
      <c r="M33" s="138"/>
      <c r="N33" s="138"/>
      <c r="O33" s="138"/>
      <c r="P33" s="26"/>
      <c r="Q33" s="26"/>
      <c r="R33" s="26"/>
      <c r="S33" s="76"/>
      <c r="T33" s="136">
        <v>5</v>
      </c>
      <c r="U33" s="26"/>
      <c r="V33" s="26"/>
      <c r="W33" s="27"/>
      <c r="X33" s="28"/>
    </row>
    <row r="34" spans="1:24" s="3" customFormat="1" ht="16.5" customHeight="1" x14ac:dyDescent="0.2">
      <c r="A34" s="135">
        <v>12</v>
      </c>
      <c r="B34" s="136">
        <v>18</v>
      </c>
      <c r="C34" s="136">
        <v>10091971138</v>
      </c>
      <c r="D34" s="137" t="s">
        <v>95</v>
      </c>
      <c r="E34" s="138" t="s">
        <v>96</v>
      </c>
      <c r="F34" s="136" t="s">
        <v>46</v>
      </c>
      <c r="G34" s="138" t="s">
        <v>42</v>
      </c>
      <c r="H34" s="138"/>
      <c r="I34" s="138"/>
      <c r="J34" s="138"/>
      <c r="K34" s="138"/>
      <c r="L34" s="138"/>
      <c r="M34" s="138"/>
      <c r="N34" s="138"/>
      <c r="O34" s="138"/>
      <c r="P34" s="26"/>
      <c r="Q34" s="26"/>
      <c r="R34" s="26"/>
      <c r="S34" s="76"/>
      <c r="T34" s="136">
        <v>7</v>
      </c>
      <c r="U34" s="26"/>
      <c r="V34" s="26"/>
      <c r="W34" s="27"/>
      <c r="X34" s="28"/>
    </row>
    <row r="35" spans="1:24" s="3" customFormat="1" ht="16.5" customHeight="1" x14ac:dyDescent="0.2">
      <c r="A35" s="135">
        <v>13</v>
      </c>
      <c r="B35" s="136">
        <v>19</v>
      </c>
      <c r="C35" s="136">
        <v>10094392906</v>
      </c>
      <c r="D35" s="137" t="s">
        <v>97</v>
      </c>
      <c r="E35" s="138" t="s">
        <v>98</v>
      </c>
      <c r="F35" s="136" t="s">
        <v>46</v>
      </c>
      <c r="G35" s="139" t="s">
        <v>81</v>
      </c>
      <c r="H35" s="138"/>
      <c r="I35" s="138"/>
      <c r="J35" s="138"/>
      <c r="K35" s="138"/>
      <c r="L35" s="138"/>
      <c r="M35" s="138"/>
      <c r="N35" s="138"/>
      <c r="O35" s="138"/>
      <c r="P35" s="26"/>
      <c r="Q35" s="26"/>
      <c r="R35" s="26"/>
      <c r="S35" s="76"/>
      <c r="T35" s="136">
        <v>8</v>
      </c>
      <c r="U35" s="26"/>
      <c r="V35" s="26"/>
      <c r="W35" s="27"/>
      <c r="X35" s="28"/>
    </row>
    <row r="36" spans="1:24" s="3" customFormat="1" ht="16.5" customHeight="1" x14ac:dyDescent="0.2">
      <c r="A36" s="135">
        <v>14</v>
      </c>
      <c r="B36" s="136">
        <v>10</v>
      </c>
      <c r="C36" s="136">
        <v>10099595100</v>
      </c>
      <c r="D36" s="137" t="s">
        <v>99</v>
      </c>
      <c r="E36" s="138" t="s">
        <v>100</v>
      </c>
      <c r="F36" s="136" t="s">
        <v>46</v>
      </c>
      <c r="G36" s="139" t="s">
        <v>81</v>
      </c>
      <c r="H36" s="138"/>
      <c r="I36" s="138"/>
      <c r="J36" s="138"/>
      <c r="K36" s="138"/>
      <c r="L36" s="138"/>
      <c r="M36" s="138"/>
      <c r="N36" s="138"/>
      <c r="O36" s="138"/>
      <c r="P36" s="26"/>
      <c r="Q36" s="26"/>
      <c r="R36" s="26"/>
      <c r="S36" s="76"/>
      <c r="T36" s="136">
        <v>9</v>
      </c>
      <c r="U36" s="26"/>
      <c r="V36" s="26"/>
      <c r="W36" s="27"/>
      <c r="X36" s="28"/>
    </row>
    <row r="37" spans="1:24" s="3" customFormat="1" ht="16.5" customHeight="1" x14ac:dyDescent="0.2">
      <c r="A37" s="135">
        <v>15</v>
      </c>
      <c r="B37" s="136">
        <v>14</v>
      </c>
      <c r="C37" s="136">
        <v>10090423683</v>
      </c>
      <c r="D37" s="137" t="s">
        <v>101</v>
      </c>
      <c r="E37" s="138" t="s">
        <v>102</v>
      </c>
      <c r="F37" s="136" t="s">
        <v>47</v>
      </c>
      <c r="G37" s="139" t="s">
        <v>81</v>
      </c>
      <c r="H37" s="138"/>
      <c r="I37" s="138"/>
      <c r="J37" s="138"/>
      <c r="K37" s="138"/>
      <c r="L37" s="138"/>
      <c r="M37" s="138"/>
      <c r="N37" s="138"/>
      <c r="O37" s="138"/>
      <c r="P37" s="26"/>
      <c r="Q37" s="26"/>
      <c r="R37" s="26"/>
      <c r="S37" s="76"/>
      <c r="T37" s="136">
        <v>11</v>
      </c>
      <c r="U37" s="26"/>
      <c r="V37" s="26"/>
      <c r="W37" s="27"/>
      <c r="X37" s="28"/>
    </row>
    <row r="38" spans="1:24" s="3" customFormat="1" ht="16.5" customHeight="1" x14ac:dyDescent="0.2">
      <c r="A38" s="135">
        <v>16</v>
      </c>
      <c r="B38" s="136">
        <v>23</v>
      </c>
      <c r="C38" s="136">
        <v>10090041141</v>
      </c>
      <c r="D38" s="137" t="s">
        <v>103</v>
      </c>
      <c r="E38" s="138" t="s">
        <v>104</v>
      </c>
      <c r="F38" s="136" t="s">
        <v>46</v>
      </c>
      <c r="G38" s="139" t="s">
        <v>81</v>
      </c>
      <c r="H38" s="138"/>
      <c r="I38" s="138"/>
      <c r="J38" s="138"/>
      <c r="K38" s="138"/>
      <c r="L38" s="138"/>
      <c r="M38" s="138"/>
      <c r="N38" s="138"/>
      <c r="O38" s="138"/>
      <c r="P38" s="26"/>
      <c r="Q38" s="26"/>
      <c r="R38" s="26"/>
      <c r="S38" s="76"/>
      <c r="T38" s="136">
        <v>13</v>
      </c>
      <c r="U38" s="26"/>
      <c r="V38" s="26"/>
      <c r="W38" s="27"/>
      <c r="X38" s="28"/>
    </row>
    <row r="39" spans="1:24" s="3" customFormat="1" ht="16.5" customHeight="1" x14ac:dyDescent="0.2">
      <c r="A39" s="135">
        <v>17</v>
      </c>
      <c r="B39" s="136">
        <v>16</v>
      </c>
      <c r="C39" s="136">
        <v>10104991972</v>
      </c>
      <c r="D39" s="137" t="s">
        <v>105</v>
      </c>
      <c r="E39" s="138" t="s">
        <v>106</v>
      </c>
      <c r="F39" s="138" t="s">
        <v>33</v>
      </c>
      <c r="G39" s="138" t="s">
        <v>42</v>
      </c>
      <c r="H39" s="138"/>
      <c r="I39" s="138"/>
      <c r="J39" s="138"/>
      <c r="K39" s="138"/>
      <c r="L39" s="138"/>
      <c r="M39" s="138"/>
      <c r="N39" s="138"/>
      <c r="O39" s="138"/>
      <c r="P39" s="26"/>
      <c r="Q39" s="26"/>
      <c r="R39" s="26"/>
      <c r="S39" s="76"/>
      <c r="T39" s="136">
        <v>14</v>
      </c>
      <c r="U39" s="26"/>
      <c r="V39" s="26"/>
      <c r="W39" s="27"/>
      <c r="X39" s="28"/>
    </row>
    <row r="40" spans="1:24" s="3" customFormat="1" ht="16.5" customHeight="1" x14ac:dyDescent="0.2">
      <c r="A40" s="135">
        <v>18</v>
      </c>
      <c r="B40" s="136">
        <v>8</v>
      </c>
      <c r="C40" s="136">
        <v>10089944343</v>
      </c>
      <c r="D40" s="137" t="s">
        <v>107</v>
      </c>
      <c r="E40" s="138" t="s">
        <v>108</v>
      </c>
      <c r="F40" s="138" t="s">
        <v>185</v>
      </c>
      <c r="G40" s="139" t="s">
        <v>81</v>
      </c>
      <c r="H40" s="138"/>
      <c r="I40" s="138"/>
      <c r="J40" s="138"/>
      <c r="K40" s="138"/>
      <c r="L40" s="138"/>
      <c r="M40" s="138"/>
      <c r="N40" s="138"/>
      <c r="O40" s="138"/>
      <c r="P40" s="26"/>
      <c r="Q40" s="26"/>
      <c r="R40" s="26"/>
      <c r="S40" s="76"/>
      <c r="T40" s="136">
        <v>15</v>
      </c>
      <c r="U40" s="26"/>
      <c r="V40" s="26"/>
      <c r="W40" s="27"/>
      <c r="X40" s="28"/>
    </row>
    <row r="41" spans="1:24" s="3" customFormat="1" ht="16.5" customHeight="1" x14ac:dyDescent="0.2">
      <c r="A41" s="135">
        <v>19</v>
      </c>
      <c r="B41" s="136">
        <v>2</v>
      </c>
      <c r="C41" s="136">
        <v>10077480550</v>
      </c>
      <c r="D41" s="137" t="s">
        <v>109</v>
      </c>
      <c r="E41" s="138" t="s">
        <v>110</v>
      </c>
      <c r="F41" s="138" t="s">
        <v>33</v>
      </c>
      <c r="G41" s="139" t="s">
        <v>81</v>
      </c>
      <c r="H41" s="138"/>
      <c r="I41" s="138"/>
      <c r="J41" s="138"/>
      <c r="K41" s="138"/>
      <c r="L41" s="138"/>
      <c r="M41" s="138"/>
      <c r="N41" s="138"/>
      <c r="O41" s="138"/>
      <c r="P41" s="26"/>
      <c r="Q41" s="26"/>
      <c r="R41" s="26"/>
      <c r="S41" s="76"/>
      <c r="T41" s="136">
        <v>16</v>
      </c>
      <c r="U41" s="26"/>
      <c r="V41" s="26"/>
      <c r="W41" s="27"/>
      <c r="X41" s="28"/>
    </row>
    <row r="42" spans="1:24" s="3" customFormat="1" ht="16.5" customHeight="1" x14ac:dyDescent="0.2">
      <c r="A42" s="135">
        <v>20</v>
      </c>
      <c r="B42" s="136">
        <v>21</v>
      </c>
      <c r="C42" s="136">
        <v>10094923675</v>
      </c>
      <c r="D42" s="137" t="s">
        <v>111</v>
      </c>
      <c r="E42" s="138" t="s">
        <v>112</v>
      </c>
      <c r="F42" s="136" t="s">
        <v>46</v>
      </c>
      <c r="G42" s="139" t="s">
        <v>81</v>
      </c>
      <c r="H42" s="138"/>
      <c r="I42" s="138"/>
      <c r="J42" s="138"/>
      <c r="K42" s="138"/>
      <c r="L42" s="138"/>
      <c r="M42" s="138"/>
      <c r="N42" s="138"/>
      <c r="O42" s="138"/>
      <c r="P42" s="26"/>
      <c r="Q42" s="26"/>
      <c r="R42" s="26"/>
      <c r="S42" s="76"/>
      <c r="T42" s="136">
        <v>17</v>
      </c>
      <c r="U42" s="26"/>
      <c r="V42" s="26"/>
      <c r="W42" s="27"/>
      <c r="X42" s="28"/>
    </row>
    <row r="43" spans="1:24" s="3" customFormat="1" ht="16.5" customHeight="1" x14ac:dyDescent="0.2">
      <c r="A43" s="135">
        <v>21</v>
      </c>
      <c r="B43" s="136">
        <v>11</v>
      </c>
      <c r="C43" s="136">
        <v>10075383330</v>
      </c>
      <c r="D43" s="137" t="s">
        <v>113</v>
      </c>
      <c r="E43" s="138" t="s">
        <v>114</v>
      </c>
      <c r="F43" s="136" t="s">
        <v>46</v>
      </c>
      <c r="G43" s="139" t="s">
        <v>81</v>
      </c>
      <c r="H43" s="138"/>
      <c r="I43" s="138"/>
      <c r="J43" s="138"/>
      <c r="K43" s="138"/>
      <c r="L43" s="138"/>
      <c r="M43" s="138"/>
      <c r="N43" s="138"/>
      <c r="O43" s="138"/>
      <c r="P43" s="26"/>
      <c r="Q43" s="26"/>
      <c r="R43" s="26"/>
      <c r="S43" s="76"/>
      <c r="T43" s="136">
        <v>18</v>
      </c>
      <c r="U43" s="26"/>
      <c r="V43" s="26"/>
      <c r="W43" s="27"/>
      <c r="X43" s="28"/>
    </row>
    <row r="44" spans="1:24" s="3" customFormat="1" ht="16.5" customHeight="1" x14ac:dyDescent="0.2">
      <c r="A44" s="135">
        <v>22</v>
      </c>
      <c r="B44" s="136">
        <v>33</v>
      </c>
      <c r="C44" s="136">
        <v>10092779066</v>
      </c>
      <c r="D44" s="137" t="s">
        <v>180</v>
      </c>
      <c r="E44" s="138" t="s">
        <v>115</v>
      </c>
      <c r="F44" s="136" t="s">
        <v>46</v>
      </c>
      <c r="G44" s="139" t="s">
        <v>81</v>
      </c>
      <c r="H44" s="138"/>
      <c r="I44" s="138"/>
      <c r="J44" s="138"/>
      <c r="K44" s="138"/>
      <c r="L44" s="138"/>
      <c r="M44" s="138"/>
      <c r="N44" s="138"/>
      <c r="O44" s="138"/>
      <c r="P44" s="26"/>
      <c r="Q44" s="26"/>
      <c r="R44" s="26"/>
      <c r="S44" s="76"/>
      <c r="T44" s="136">
        <v>19</v>
      </c>
      <c r="U44" s="26"/>
      <c r="V44" s="26"/>
      <c r="W44" s="27"/>
      <c r="X44" s="28"/>
    </row>
    <row r="45" spans="1:24" s="3" customFormat="1" ht="16.5" customHeight="1" x14ac:dyDescent="0.2">
      <c r="A45" s="135">
        <v>23</v>
      </c>
      <c r="B45" s="136">
        <v>34</v>
      </c>
      <c r="C45" s="136">
        <v>10093065016</v>
      </c>
      <c r="D45" s="137" t="s">
        <v>116</v>
      </c>
      <c r="E45" s="138" t="s">
        <v>117</v>
      </c>
      <c r="F45" s="136" t="s">
        <v>47</v>
      </c>
      <c r="G45" s="139" t="s">
        <v>81</v>
      </c>
      <c r="H45" s="138"/>
      <c r="I45" s="138"/>
      <c r="J45" s="138"/>
      <c r="K45" s="138"/>
      <c r="L45" s="138"/>
      <c r="M45" s="138"/>
      <c r="N45" s="138"/>
      <c r="O45" s="138"/>
      <c r="P45" s="26"/>
      <c r="Q45" s="26"/>
      <c r="R45" s="26"/>
      <c r="S45" s="76"/>
      <c r="T45" s="136">
        <v>20</v>
      </c>
      <c r="U45" s="26"/>
      <c r="V45" s="26"/>
      <c r="W45" s="27"/>
      <c r="X45" s="28"/>
    </row>
    <row r="46" spans="1:24" s="3" customFormat="1" ht="16.5" customHeight="1" x14ac:dyDescent="0.2">
      <c r="A46" s="135">
        <v>24</v>
      </c>
      <c r="B46" s="136">
        <v>28</v>
      </c>
      <c r="C46" s="136">
        <v>10092191410</v>
      </c>
      <c r="D46" s="137" t="s">
        <v>118</v>
      </c>
      <c r="E46" s="138" t="s">
        <v>119</v>
      </c>
      <c r="F46" s="136" t="s">
        <v>46</v>
      </c>
      <c r="G46" s="139" t="s">
        <v>81</v>
      </c>
      <c r="H46" s="138"/>
      <c r="I46" s="138"/>
      <c r="J46" s="138"/>
      <c r="K46" s="138"/>
      <c r="L46" s="138"/>
      <c r="M46" s="138"/>
      <c r="N46" s="138"/>
      <c r="O46" s="138"/>
      <c r="P46" s="26"/>
      <c r="Q46" s="26"/>
      <c r="R46" s="26"/>
      <c r="S46" s="76"/>
      <c r="T46" s="136">
        <v>21</v>
      </c>
      <c r="U46" s="26"/>
      <c r="V46" s="26"/>
      <c r="W46" s="27"/>
      <c r="X46" s="28"/>
    </row>
    <row r="47" spans="1:24" s="3" customFormat="1" ht="16.5" customHeight="1" x14ac:dyDescent="0.2">
      <c r="A47" s="135">
        <v>25</v>
      </c>
      <c r="B47" s="136">
        <v>38</v>
      </c>
      <c r="C47" s="136">
        <v>10098741940</v>
      </c>
      <c r="D47" s="137" t="s">
        <v>120</v>
      </c>
      <c r="E47" s="138" t="s">
        <v>121</v>
      </c>
      <c r="F47" s="136" t="s">
        <v>46</v>
      </c>
      <c r="G47" s="139" t="s">
        <v>88</v>
      </c>
      <c r="H47" s="138"/>
      <c r="I47" s="138"/>
      <c r="J47" s="138"/>
      <c r="K47" s="138"/>
      <c r="L47" s="138"/>
      <c r="M47" s="138"/>
      <c r="N47" s="138"/>
      <c r="O47" s="138"/>
      <c r="P47" s="26"/>
      <c r="Q47" s="26"/>
      <c r="R47" s="26"/>
      <c r="S47" s="76"/>
      <c r="T47" s="136">
        <v>22</v>
      </c>
      <c r="U47" s="26"/>
      <c r="V47" s="26"/>
      <c r="W47" s="27"/>
      <c r="X47" s="28"/>
    </row>
    <row r="48" spans="1:24" s="3" customFormat="1" ht="16.5" customHeight="1" x14ac:dyDescent="0.2">
      <c r="A48" s="135">
        <v>26</v>
      </c>
      <c r="B48" s="136">
        <v>36</v>
      </c>
      <c r="C48" s="136">
        <v>10095640465</v>
      </c>
      <c r="D48" s="137" t="s">
        <v>122</v>
      </c>
      <c r="E48" s="138" t="s">
        <v>123</v>
      </c>
      <c r="F48" s="136" t="s">
        <v>46</v>
      </c>
      <c r="G48" s="139" t="s">
        <v>81</v>
      </c>
      <c r="H48" s="138"/>
      <c r="I48" s="138"/>
      <c r="J48" s="138"/>
      <c r="K48" s="138"/>
      <c r="L48" s="138"/>
      <c r="M48" s="138"/>
      <c r="N48" s="138"/>
      <c r="O48" s="138"/>
      <c r="P48" s="26"/>
      <c r="Q48" s="26"/>
      <c r="R48" s="26"/>
      <c r="S48" s="76"/>
      <c r="T48" s="136">
        <v>23</v>
      </c>
      <c r="U48" s="26"/>
      <c r="V48" s="26"/>
      <c r="W48" s="27"/>
      <c r="X48" s="28"/>
    </row>
    <row r="49" spans="1:24" s="3" customFormat="1" ht="16.5" customHeight="1" x14ac:dyDescent="0.2">
      <c r="A49" s="135">
        <v>27</v>
      </c>
      <c r="B49" s="136">
        <v>26</v>
      </c>
      <c r="C49" s="136">
        <v>10081412080</v>
      </c>
      <c r="D49" s="137" t="s">
        <v>124</v>
      </c>
      <c r="E49" s="138" t="s">
        <v>125</v>
      </c>
      <c r="F49" s="138" t="s">
        <v>33</v>
      </c>
      <c r="G49" s="138" t="s">
        <v>74</v>
      </c>
      <c r="H49" s="138"/>
      <c r="I49" s="138"/>
      <c r="J49" s="138"/>
      <c r="K49" s="138"/>
      <c r="L49" s="138"/>
      <c r="M49" s="138"/>
      <c r="N49" s="138"/>
      <c r="O49" s="138"/>
      <c r="P49" s="26"/>
      <c r="Q49" s="26"/>
      <c r="R49" s="26"/>
      <c r="S49" s="76"/>
      <c r="T49" s="136">
        <v>25</v>
      </c>
      <c r="U49" s="26"/>
      <c r="V49" s="26"/>
      <c r="W49" s="27"/>
      <c r="X49" s="28"/>
    </row>
    <row r="50" spans="1:24" s="3" customFormat="1" ht="16.5" customHeight="1" x14ac:dyDescent="0.2">
      <c r="A50" s="135">
        <v>28</v>
      </c>
      <c r="B50" s="136">
        <v>1</v>
      </c>
      <c r="C50" s="136">
        <v>10108127496</v>
      </c>
      <c r="D50" s="137" t="s">
        <v>126</v>
      </c>
      <c r="E50" s="138" t="s">
        <v>127</v>
      </c>
      <c r="F50" s="136" t="s">
        <v>46</v>
      </c>
      <c r="G50" s="139" t="s">
        <v>128</v>
      </c>
      <c r="H50" s="138"/>
      <c r="I50" s="138"/>
      <c r="J50" s="138"/>
      <c r="K50" s="138"/>
      <c r="L50" s="138"/>
      <c r="M50" s="138"/>
      <c r="N50" s="138"/>
      <c r="O50" s="138"/>
      <c r="P50" s="26"/>
      <c r="Q50" s="26"/>
      <c r="R50" s="26"/>
      <c r="S50" s="76"/>
      <c r="T50" s="136">
        <v>26</v>
      </c>
      <c r="U50" s="26"/>
      <c r="V50" s="26"/>
      <c r="W50" s="27"/>
      <c r="X50" s="28"/>
    </row>
    <row r="51" spans="1:24" s="3" customFormat="1" ht="16.5" customHeight="1" x14ac:dyDescent="0.2">
      <c r="A51" s="135">
        <v>29</v>
      </c>
      <c r="B51" s="136">
        <v>4</v>
      </c>
      <c r="C51" s="136">
        <v>10090325774</v>
      </c>
      <c r="D51" s="137" t="s">
        <v>129</v>
      </c>
      <c r="E51" s="138" t="s">
        <v>130</v>
      </c>
      <c r="F51" s="136" t="s">
        <v>46</v>
      </c>
      <c r="G51" s="139" t="s">
        <v>81</v>
      </c>
      <c r="H51" s="138"/>
      <c r="I51" s="138"/>
      <c r="J51" s="138"/>
      <c r="K51" s="138"/>
      <c r="L51" s="138"/>
      <c r="M51" s="138"/>
      <c r="N51" s="138"/>
      <c r="O51" s="138"/>
      <c r="P51" s="26"/>
      <c r="Q51" s="26"/>
      <c r="R51" s="26"/>
      <c r="S51" s="76"/>
      <c r="T51" s="136">
        <v>27</v>
      </c>
      <c r="U51" s="26"/>
      <c r="V51" s="26"/>
      <c r="W51" s="27"/>
      <c r="X51" s="28"/>
    </row>
    <row r="52" spans="1:24" s="3" customFormat="1" ht="16.5" customHeight="1" x14ac:dyDescent="0.2">
      <c r="A52" s="135">
        <v>30</v>
      </c>
      <c r="B52" s="136">
        <v>35</v>
      </c>
      <c r="C52" s="136">
        <v>10082472717</v>
      </c>
      <c r="D52" s="137" t="s">
        <v>181</v>
      </c>
      <c r="E52" s="138" t="s">
        <v>131</v>
      </c>
      <c r="F52" s="136" t="s">
        <v>39</v>
      </c>
      <c r="G52" s="139" t="s">
        <v>81</v>
      </c>
      <c r="H52" s="138"/>
      <c r="I52" s="138"/>
      <c r="J52" s="138"/>
      <c r="K52" s="138"/>
      <c r="L52" s="138"/>
      <c r="M52" s="138"/>
      <c r="N52" s="138"/>
      <c r="O52" s="138"/>
      <c r="P52" s="26"/>
      <c r="Q52" s="26"/>
      <c r="R52" s="26"/>
      <c r="S52" s="76"/>
      <c r="T52" s="136">
        <v>28</v>
      </c>
      <c r="U52" s="26"/>
      <c r="V52" s="26"/>
      <c r="W52" s="27"/>
      <c r="X52" s="28"/>
    </row>
    <row r="53" spans="1:24" s="3" customFormat="1" ht="16.5" customHeight="1" x14ac:dyDescent="0.2">
      <c r="A53" s="135">
        <v>31</v>
      </c>
      <c r="B53" s="136">
        <v>43</v>
      </c>
      <c r="C53" s="136">
        <v>10119055457</v>
      </c>
      <c r="D53" s="137" t="s">
        <v>132</v>
      </c>
      <c r="E53" s="138" t="s">
        <v>133</v>
      </c>
      <c r="F53" s="136" t="s">
        <v>46</v>
      </c>
      <c r="G53" s="139" t="s">
        <v>134</v>
      </c>
      <c r="H53" s="138"/>
      <c r="I53" s="138"/>
      <c r="J53" s="138"/>
      <c r="K53" s="138"/>
      <c r="L53" s="138"/>
      <c r="M53" s="138"/>
      <c r="N53" s="138"/>
      <c r="O53" s="138"/>
      <c r="P53" s="26"/>
      <c r="Q53" s="26"/>
      <c r="R53" s="26"/>
      <c r="S53" s="76"/>
      <c r="T53" s="136">
        <v>30</v>
      </c>
      <c r="U53" s="26"/>
      <c r="V53" s="26"/>
      <c r="W53" s="27"/>
      <c r="X53" s="28"/>
    </row>
    <row r="54" spans="1:24" s="3" customFormat="1" ht="16.5" customHeight="1" x14ac:dyDescent="0.2">
      <c r="A54" s="135">
        <v>32</v>
      </c>
      <c r="B54" s="136">
        <v>52</v>
      </c>
      <c r="C54" s="136">
        <v>10117846492</v>
      </c>
      <c r="D54" s="137" t="s">
        <v>135</v>
      </c>
      <c r="E54" s="138" t="s">
        <v>136</v>
      </c>
      <c r="F54" s="136" t="s">
        <v>46</v>
      </c>
      <c r="G54" s="139" t="s">
        <v>71</v>
      </c>
      <c r="H54" s="138"/>
      <c r="I54" s="138"/>
      <c r="J54" s="138"/>
      <c r="K54" s="138"/>
      <c r="L54" s="138"/>
      <c r="M54" s="138"/>
      <c r="N54" s="138"/>
      <c r="O54" s="138"/>
      <c r="P54" s="26"/>
      <c r="Q54" s="26"/>
      <c r="R54" s="26"/>
      <c r="S54" s="76"/>
      <c r="T54" s="136">
        <v>31</v>
      </c>
      <c r="U54" s="26"/>
      <c r="V54" s="26"/>
      <c r="W54" s="27"/>
      <c r="X54" s="28"/>
    </row>
    <row r="55" spans="1:24" s="3" customFormat="1" ht="16.5" customHeight="1" x14ac:dyDescent="0.2">
      <c r="A55" s="135">
        <v>33</v>
      </c>
      <c r="B55" s="136">
        <v>42</v>
      </c>
      <c r="C55" s="136">
        <v>10089250791</v>
      </c>
      <c r="D55" s="137" t="s">
        <v>137</v>
      </c>
      <c r="E55" s="138" t="s">
        <v>85</v>
      </c>
      <c r="F55" s="136" t="s">
        <v>39</v>
      </c>
      <c r="G55" s="139" t="s">
        <v>134</v>
      </c>
      <c r="H55" s="138"/>
      <c r="I55" s="138"/>
      <c r="J55" s="138"/>
      <c r="K55" s="138"/>
      <c r="L55" s="138"/>
      <c r="M55" s="138"/>
      <c r="N55" s="138"/>
      <c r="O55" s="138"/>
      <c r="P55" s="26"/>
      <c r="Q55" s="26"/>
      <c r="R55" s="26"/>
      <c r="S55" s="76"/>
      <c r="T55" s="136">
        <v>32</v>
      </c>
      <c r="U55" s="26"/>
      <c r="V55" s="26"/>
      <c r="W55" s="27"/>
      <c r="X55" s="28"/>
    </row>
    <row r="56" spans="1:24" s="3" customFormat="1" ht="16.5" customHeight="1" x14ac:dyDescent="0.2">
      <c r="A56" s="135">
        <v>34</v>
      </c>
      <c r="B56" s="136">
        <v>45</v>
      </c>
      <c r="C56" s="136">
        <v>10092372777</v>
      </c>
      <c r="D56" s="137" t="s">
        <v>138</v>
      </c>
      <c r="E56" s="138" t="s">
        <v>139</v>
      </c>
      <c r="F56" s="136" t="s">
        <v>39</v>
      </c>
      <c r="G56" s="139" t="s">
        <v>71</v>
      </c>
      <c r="H56" s="138"/>
      <c r="I56" s="138"/>
      <c r="J56" s="138"/>
      <c r="K56" s="138"/>
      <c r="L56" s="138"/>
      <c r="M56" s="138"/>
      <c r="N56" s="138"/>
      <c r="O56" s="138"/>
      <c r="P56" s="26"/>
      <c r="Q56" s="26"/>
      <c r="R56" s="26"/>
      <c r="S56" s="76"/>
      <c r="T56" s="136">
        <v>33</v>
      </c>
      <c r="U56" s="26"/>
      <c r="V56" s="26"/>
      <c r="W56" s="27"/>
      <c r="X56" s="28"/>
    </row>
    <row r="57" spans="1:24" s="3" customFormat="1" ht="16.5" customHeight="1" x14ac:dyDescent="0.2">
      <c r="A57" s="135">
        <v>35</v>
      </c>
      <c r="B57" s="136">
        <v>31</v>
      </c>
      <c r="C57" s="136">
        <v>10092389248</v>
      </c>
      <c r="D57" s="137" t="s">
        <v>140</v>
      </c>
      <c r="E57" s="138" t="s">
        <v>141</v>
      </c>
      <c r="F57" s="136" t="s">
        <v>47</v>
      </c>
      <c r="G57" s="139" t="s">
        <v>81</v>
      </c>
      <c r="H57" s="138"/>
      <c r="I57" s="138"/>
      <c r="J57" s="138"/>
      <c r="K57" s="138"/>
      <c r="L57" s="138"/>
      <c r="M57" s="138"/>
      <c r="N57" s="138"/>
      <c r="O57" s="138"/>
      <c r="P57" s="26"/>
      <c r="Q57" s="26"/>
      <c r="R57" s="26"/>
      <c r="S57" s="76"/>
      <c r="T57" s="136">
        <v>34</v>
      </c>
      <c r="U57" s="26"/>
      <c r="V57" s="26"/>
      <c r="W57" s="27"/>
      <c r="X57" s="28"/>
    </row>
    <row r="58" spans="1:24" s="3" customFormat="1" ht="16.5" customHeight="1" x14ac:dyDescent="0.2">
      <c r="A58" s="135">
        <v>36</v>
      </c>
      <c r="B58" s="136">
        <v>47</v>
      </c>
      <c r="C58" s="136">
        <v>10082232035</v>
      </c>
      <c r="D58" s="137" t="s">
        <v>142</v>
      </c>
      <c r="E58" s="138" t="s">
        <v>143</v>
      </c>
      <c r="F58" s="138" t="s">
        <v>33</v>
      </c>
      <c r="G58" s="139" t="s">
        <v>71</v>
      </c>
      <c r="H58" s="138"/>
      <c r="I58" s="138"/>
      <c r="J58" s="138"/>
      <c r="K58" s="138"/>
      <c r="L58" s="138"/>
      <c r="M58" s="138"/>
      <c r="N58" s="138"/>
      <c r="O58" s="138"/>
      <c r="P58" s="26"/>
      <c r="Q58" s="26"/>
      <c r="R58" s="26"/>
      <c r="S58" s="76"/>
      <c r="T58" s="136">
        <v>36</v>
      </c>
      <c r="U58" s="26"/>
      <c r="V58" s="26"/>
      <c r="W58" s="27"/>
      <c r="X58" s="28"/>
    </row>
    <row r="59" spans="1:24" s="3" customFormat="1" ht="16.5" customHeight="1" x14ac:dyDescent="0.2">
      <c r="A59" s="135">
        <v>37</v>
      </c>
      <c r="B59" s="136">
        <v>48</v>
      </c>
      <c r="C59" s="136">
        <v>10082231934</v>
      </c>
      <c r="D59" s="137" t="s">
        <v>144</v>
      </c>
      <c r="E59" s="138" t="s">
        <v>145</v>
      </c>
      <c r="F59" s="136" t="s">
        <v>39</v>
      </c>
      <c r="G59" s="139" t="s">
        <v>71</v>
      </c>
      <c r="H59" s="138"/>
      <c r="I59" s="138"/>
      <c r="J59" s="138"/>
      <c r="K59" s="138"/>
      <c r="L59" s="138"/>
      <c r="M59" s="138"/>
      <c r="N59" s="138"/>
      <c r="O59" s="138"/>
      <c r="P59" s="26"/>
      <c r="Q59" s="26"/>
      <c r="R59" s="26"/>
      <c r="S59" s="76"/>
      <c r="T59" s="136">
        <v>37</v>
      </c>
      <c r="U59" s="26"/>
      <c r="V59" s="26"/>
      <c r="W59" s="27"/>
      <c r="X59" s="28"/>
    </row>
    <row r="60" spans="1:24" s="3" customFormat="1" ht="16.5" customHeight="1" x14ac:dyDescent="0.2">
      <c r="A60" s="135">
        <v>38</v>
      </c>
      <c r="B60" s="136">
        <v>9</v>
      </c>
      <c r="C60" s="136">
        <v>10090420148</v>
      </c>
      <c r="D60" s="137" t="s">
        <v>146</v>
      </c>
      <c r="E60" s="138" t="s">
        <v>147</v>
      </c>
      <c r="F60" s="136" t="s">
        <v>47</v>
      </c>
      <c r="G60" s="139" t="s">
        <v>81</v>
      </c>
      <c r="H60" s="138"/>
      <c r="I60" s="138"/>
      <c r="J60" s="138"/>
      <c r="K60" s="138"/>
      <c r="L60" s="138"/>
      <c r="M60" s="138"/>
      <c r="N60" s="138"/>
      <c r="O60" s="138"/>
      <c r="P60" s="26"/>
      <c r="Q60" s="26"/>
      <c r="R60" s="26"/>
      <c r="S60" s="76"/>
      <c r="T60" s="136">
        <v>38</v>
      </c>
      <c r="U60" s="26"/>
      <c r="V60" s="26"/>
      <c r="W60" s="27"/>
      <c r="X60" s="28"/>
    </row>
    <row r="61" spans="1:24" s="3" customFormat="1" ht="16.5" customHeight="1" x14ac:dyDescent="0.2">
      <c r="A61" s="135">
        <v>39</v>
      </c>
      <c r="B61" s="136">
        <v>44</v>
      </c>
      <c r="C61" s="136">
        <v>10095068064</v>
      </c>
      <c r="D61" s="137" t="s">
        <v>148</v>
      </c>
      <c r="E61" s="138" t="s">
        <v>149</v>
      </c>
      <c r="F61" s="136" t="s">
        <v>46</v>
      </c>
      <c r="G61" s="139" t="s">
        <v>150</v>
      </c>
      <c r="H61" s="138"/>
      <c r="I61" s="138"/>
      <c r="J61" s="138"/>
      <c r="K61" s="138"/>
      <c r="L61" s="138"/>
      <c r="M61" s="138"/>
      <c r="N61" s="138"/>
      <c r="O61" s="138"/>
      <c r="P61" s="26"/>
      <c r="Q61" s="26"/>
      <c r="R61" s="26"/>
      <c r="S61" s="76"/>
      <c r="T61" s="136">
        <v>39</v>
      </c>
      <c r="U61" s="26"/>
      <c r="V61" s="26"/>
      <c r="W61" s="27"/>
      <c r="X61" s="28"/>
    </row>
    <row r="62" spans="1:24" s="3" customFormat="1" ht="16.5" customHeight="1" x14ac:dyDescent="0.2">
      <c r="A62" s="140" t="s">
        <v>151</v>
      </c>
      <c r="B62" s="136">
        <v>53</v>
      </c>
      <c r="C62" s="136">
        <v>10083943073</v>
      </c>
      <c r="D62" s="137" t="s">
        <v>152</v>
      </c>
      <c r="E62" s="138" t="s">
        <v>153</v>
      </c>
      <c r="F62" s="136" t="s">
        <v>39</v>
      </c>
      <c r="G62" s="139" t="s">
        <v>71</v>
      </c>
      <c r="H62" s="138"/>
      <c r="I62" s="138"/>
      <c r="J62" s="138"/>
      <c r="K62" s="138"/>
      <c r="L62" s="138"/>
      <c r="M62" s="138"/>
      <c r="N62" s="138"/>
      <c r="O62" s="138"/>
      <c r="P62" s="26"/>
      <c r="Q62" s="26"/>
      <c r="R62" s="26"/>
      <c r="S62" s="76"/>
      <c r="T62" s="141"/>
      <c r="U62" s="26"/>
      <c r="V62" s="26"/>
      <c r="W62" s="27"/>
      <c r="X62" s="28"/>
    </row>
    <row r="63" spans="1:24" s="3" customFormat="1" ht="16.5" customHeight="1" x14ac:dyDescent="0.2">
      <c r="A63" s="140" t="s">
        <v>151</v>
      </c>
      <c r="B63" s="136">
        <v>20</v>
      </c>
      <c r="C63" s="136">
        <v>10094523349</v>
      </c>
      <c r="D63" s="137" t="s">
        <v>154</v>
      </c>
      <c r="E63" s="138" t="s">
        <v>155</v>
      </c>
      <c r="F63" s="136" t="s">
        <v>46</v>
      </c>
      <c r="G63" s="139" t="s">
        <v>81</v>
      </c>
      <c r="H63" s="138"/>
      <c r="I63" s="138"/>
      <c r="J63" s="138"/>
      <c r="K63" s="138"/>
      <c r="L63" s="138"/>
      <c r="M63" s="138"/>
      <c r="N63" s="138"/>
      <c r="O63" s="138"/>
      <c r="P63" s="26"/>
      <c r="Q63" s="26"/>
      <c r="R63" s="26"/>
      <c r="S63" s="76"/>
      <c r="T63" s="141"/>
      <c r="U63" s="26"/>
      <c r="V63" s="26"/>
      <c r="W63" s="27"/>
      <c r="X63" s="28"/>
    </row>
    <row r="64" spans="1:24" s="3" customFormat="1" ht="16.5" customHeight="1" x14ac:dyDescent="0.2">
      <c r="A64" s="140" t="s">
        <v>151</v>
      </c>
      <c r="B64" s="136">
        <v>30</v>
      </c>
      <c r="C64" s="136">
        <v>10091971845</v>
      </c>
      <c r="D64" s="137" t="s">
        <v>156</v>
      </c>
      <c r="E64" s="138" t="s">
        <v>157</v>
      </c>
      <c r="F64" s="136" t="s">
        <v>46</v>
      </c>
      <c r="G64" s="139" t="s">
        <v>81</v>
      </c>
      <c r="H64" s="138"/>
      <c r="I64" s="138"/>
      <c r="J64" s="138"/>
      <c r="K64" s="138"/>
      <c r="L64" s="138"/>
      <c r="M64" s="138"/>
      <c r="N64" s="138"/>
      <c r="O64" s="138"/>
      <c r="P64" s="26"/>
      <c r="Q64" s="26"/>
      <c r="R64" s="26"/>
      <c r="S64" s="76"/>
      <c r="T64" s="141"/>
      <c r="U64" s="26"/>
      <c r="V64" s="26"/>
      <c r="W64" s="27"/>
      <c r="X64" s="28"/>
    </row>
    <row r="65" spans="1:24" s="3" customFormat="1" ht="16.5" customHeight="1" x14ac:dyDescent="0.2">
      <c r="A65" s="140" t="s">
        <v>151</v>
      </c>
      <c r="B65" s="136">
        <v>22</v>
      </c>
      <c r="C65" s="136">
        <v>10094394118</v>
      </c>
      <c r="D65" s="137" t="s">
        <v>158</v>
      </c>
      <c r="E65" s="138" t="s">
        <v>159</v>
      </c>
      <c r="F65" s="136" t="s">
        <v>46</v>
      </c>
      <c r="G65" s="139" t="s">
        <v>81</v>
      </c>
      <c r="H65" s="138"/>
      <c r="I65" s="138"/>
      <c r="J65" s="138"/>
      <c r="K65" s="138"/>
      <c r="L65" s="138"/>
      <c r="M65" s="138"/>
      <c r="N65" s="138"/>
      <c r="O65" s="138"/>
      <c r="P65" s="26"/>
      <c r="Q65" s="26"/>
      <c r="R65" s="26"/>
      <c r="S65" s="76"/>
      <c r="T65" s="141"/>
      <c r="U65" s="26"/>
      <c r="V65" s="26"/>
      <c r="W65" s="27"/>
      <c r="X65" s="28"/>
    </row>
    <row r="66" spans="1:24" s="3" customFormat="1" ht="16.5" customHeight="1" x14ac:dyDescent="0.2">
      <c r="A66" s="140" t="s">
        <v>151</v>
      </c>
      <c r="B66" s="136">
        <v>41</v>
      </c>
      <c r="C66" s="136">
        <v>10119069706</v>
      </c>
      <c r="D66" s="137" t="s">
        <v>160</v>
      </c>
      <c r="E66" s="138" t="s">
        <v>161</v>
      </c>
      <c r="F66" s="136" t="s">
        <v>47</v>
      </c>
      <c r="G66" s="139" t="s">
        <v>134</v>
      </c>
      <c r="H66" s="138"/>
      <c r="I66" s="138"/>
      <c r="J66" s="138"/>
      <c r="K66" s="138"/>
      <c r="L66" s="138"/>
      <c r="M66" s="138"/>
      <c r="N66" s="138"/>
      <c r="O66" s="138"/>
      <c r="P66" s="26"/>
      <c r="Q66" s="26"/>
      <c r="R66" s="26"/>
      <c r="S66" s="76"/>
      <c r="T66" s="141"/>
      <c r="U66" s="26"/>
      <c r="V66" s="26"/>
      <c r="W66" s="27"/>
      <c r="X66" s="28"/>
    </row>
    <row r="67" spans="1:24" s="3" customFormat="1" ht="16.5" customHeight="1" x14ac:dyDescent="0.2">
      <c r="A67" s="140" t="s">
        <v>151</v>
      </c>
      <c r="B67" s="136">
        <v>29</v>
      </c>
      <c r="C67" s="136">
        <v>10116664813</v>
      </c>
      <c r="D67" s="137" t="s">
        <v>182</v>
      </c>
      <c r="E67" s="138" t="s">
        <v>162</v>
      </c>
      <c r="F67" s="136"/>
      <c r="G67" s="139" t="s">
        <v>81</v>
      </c>
      <c r="H67" s="138"/>
      <c r="I67" s="138"/>
      <c r="J67" s="138"/>
      <c r="K67" s="138"/>
      <c r="L67" s="138"/>
      <c r="M67" s="138"/>
      <c r="N67" s="138"/>
      <c r="O67" s="138"/>
      <c r="P67" s="26"/>
      <c r="Q67" s="26"/>
      <c r="R67" s="26"/>
      <c r="S67" s="76"/>
      <c r="T67" s="141"/>
      <c r="U67" s="26"/>
      <c r="V67" s="26"/>
      <c r="W67" s="27"/>
      <c r="X67" s="28"/>
    </row>
    <row r="68" spans="1:24" s="3" customFormat="1" ht="16.5" customHeight="1" x14ac:dyDescent="0.2">
      <c r="A68" s="140" t="s">
        <v>151</v>
      </c>
      <c r="B68" s="136">
        <v>54</v>
      </c>
      <c r="C68" s="136">
        <v>10083942871</v>
      </c>
      <c r="D68" s="137" t="s">
        <v>183</v>
      </c>
      <c r="E68" s="138" t="s">
        <v>162</v>
      </c>
      <c r="F68" s="136" t="s">
        <v>39</v>
      </c>
      <c r="G68" s="139" t="s">
        <v>81</v>
      </c>
      <c r="H68" s="138"/>
      <c r="I68" s="138"/>
      <c r="J68" s="138"/>
      <c r="K68" s="138"/>
      <c r="L68" s="138"/>
      <c r="M68" s="138"/>
      <c r="N68" s="138"/>
      <c r="O68" s="138"/>
      <c r="P68" s="26"/>
      <c r="Q68" s="26"/>
      <c r="R68" s="26"/>
      <c r="S68" s="76"/>
      <c r="T68" s="141"/>
      <c r="U68" s="26"/>
      <c r="V68" s="26"/>
      <c r="W68" s="27"/>
      <c r="X68" s="28"/>
    </row>
    <row r="69" spans="1:24" s="3" customFormat="1" ht="16.5" customHeight="1" x14ac:dyDescent="0.2">
      <c r="A69" s="140" t="s">
        <v>151</v>
      </c>
      <c r="B69" s="136">
        <v>32</v>
      </c>
      <c r="C69" s="136">
        <v>10082682982</v>
      </c>
      <c r="D69" s="137" t="s">
        <v>163</v>
      </c>
      <c r="E69" s="138" t="s">
        <v>164</v>
      </c>
      <c r="F69" s="136" t="s">
        <v>46</v>
      </c>
      <c r="G69" s="139" t="s">
        <v>81</v>
      </c>
      <c r="H69" s="138"/>
      <c r="I69" s="138"/>
      <c r="J69" s="138"/>
      <c r="K69" s="138"/>
      <c r="L69" s="138"/>
      <c r="M69" s="138"/>
      <c r="N69" s="138"/>
      <c r="O69" s="138"/>
      <c r="P69" s="26"/>
      <c r="Q69" s="26"/>
      <c r="R69" s="26"/>
      <c r="S69" s="76"/>
      <c r="T69" s="141"/>
      <c r="U69" s="26"/>
      <c r="V69" s="26"/>
      <c r="W69" s="27"/>
      <c r="X69" s="28"/>
    </row>
    <row r="70" spans="1:24" s="3" customFormat="1" ht="16.5" customHeight="1" x14ac:dyDescent="0.2">
      <c r="A70" s="140" t="s">
        <v>151</v>
      </c>
      <c r="B70" s="136">
        <v>27</v>
      </c>
      <c r="C70" s="136">
        <v>10093528494</v>
      </c>
      <c r="D70" s="137" t="s">
        <v>165</v>
      </c>
      <c r="E70" s="138" t="s">
        <v>166</v>
      </c>
      <c r="F70" s="138" t="s">
        <v>185</v>
      </c>
      <c r="G70" s="139" t="s">
        <v>81</v>
      </c>
      <c r="H70" s="138"/>
      <c r="I70" s="138"/>
      <c r="J70" s="138"/>
      <c r="K70" s="138"/>
      <c r="L70" s="138"/>
      <c r="M70" s="138"/>
      <c r="N70" s="138"/>
      <c r="O70" s="138"/>
      <c r="P70" s="26"/>
      <c r="Q70" s="26"/>
      <c r="R70" s="26"/>
      <c r="S70" s="76"/>
      <c r="T70" s="141"/>
      <c r="U70" s="26"/>
      <c r="V70" s="26"/>
      <c r="W70" s="27"/>
      <c r="X70" s="28"/>
    </row>
    <row r="71" spans="1:24" s="3" customFormat="1" ht="16.5" customHeight="1" x14ac:dyDescent="0.2">
      <c r="A71" s="140" t="s">
        <v>151</v>
      </c>
      <c r="B71" s="136">
        <v>37</v>
      </c>
      <c r="C71" s="136">
        <v>10105798688</v>
      </c>
      <c r="D71" s="137" t="s">
        <v>167</v>
      </c>
      <c r="E71" s="138" t="s">
        <v>168</v>
      </c>
      <c r="F71" s="136" t="s">
        <v>46</v>
      </c>
      <c r="G71" s="139" t="s">
        <v>88</v>
      </c>
      <c r="H71" s="138"/>
      <c r="I71" s="138"/>
      <c r="J71" s="138"/>
      <c r="K71" s="138"/>
      <c r="L71" s="138"/>
      <c r="M71" s="138"/>
      <c r="N71" s="138"/>
      <c r="O71" s="138"/>
      <c r="P71" s="26"/>
      <c r="Q71" s="26"/>
      <c r="R71" s="26"/>
      <c r="S71" s="76"/>
      <c r="T71" s="141"/>
      <c r="U71" s="26"/>
      <c r="V71" s="26"/>
      <c r="W71" s="27"/>
      <c r="X71" s="28"/>
    </row>
    <row r="72" spans="1:24" s="3" customFormat="1" ht="16.5" customHeight="1" x14ac:dyDescent="0.2">
      <c r="A72" s="140" t="s">
        <v>151</v>
      </c>
      <c r="B72" s="136">
        <v>7</v>
      </c>
      <c r="C72" s="136">
        <v>10090064985</v>
      </c>
      <c r="D72" s="137" t="s">
        <v>169</v>
      </c>
      <c r="E72" s="138" t="s">
        <v>170</v>
      </c>
      <c r="F72" s="136" t="s">
        <v>47</v>
      </c>
      <c r="G72" s="139" t="s">
        <v>81</v>
      </c>
      <c r="H72" s="138"/>
      <c r="I72" s="138"/>
      <c r="J72" s="138"/>
      <c r="K72" s="138"/>
      <c r="L72" s="138"/>
      <c r="M72" s="138"/>
      <c r="N72" s="138"/>
      <c r="O72" s="138"/>
      <c r="P72" s="26"/>
      <c r="Q72" s="26"/>
      <c r="R72" s="26"/>
      <c r="S72" s="76"/>
      <c r="T72" s="141"/>
      <c r="U72" s="26"/>
      <c r="V72" s="26"/>
      <c r="W72" s="27"/>
      <c r="X72" s="28"/>
    </row>
    <row r="73" spans="1:24" s="3" customFormat="1" ht="16.5" customHeight="1" x14ac:dyDescent="0.2">
      <c r="A73" s="140" t="s">
        <v>151</v>
      </c>
      <c r="B73" s="136">
        <v>15</v>
      </c>
      <c r="C73" s="136">
        <v>10097324219</v>
      </c>
      <c r="D73" s="137" t="s">
        <v>171</v>
      </c>
      <c r="E73" s="138" t="s">
        <v>172</v>
      </c>
      <c r="F73" s="138" t="s">
        <v>33</v>
      </c>
      <c r="G73" s="138" t="s">
        <v>42</v>
      </c>
      <c r="H73" s="138"/>
      <c r="I73" s="138"/>
      <c r="J73" s="138"/>
      <c r="K73" s="138"/>
      <c r="L73" s="138"/>
      <c r="M73" s="138"/>
      <c r="N73" s="138"/>
      <c r="O73" s="138"/>
      <c r="P73" s="26"/>
      <c r="Q73" s="26"/>
      <c r="R73" s="26"/>
      <c r="S73" s="76"/>
      <c r="T73" s="141"/>
      <c r="U73" s="26"/>
      <c r="V73" s="26"/>
      <c r="W73" s="27"/>
      <c r="X73" s="28"/>
    </row>
    <row r="74" spans="1:24" s="3" customFormat="1" ht="16.5" customHeight="1" x14ac:dyDescent="0.2">
      <c r="A74" s="140" t="s">
        <v>151</v>
      </c>
      <c r="B74" s="136">
        <v>12</v>
      </c>
      <c r="C74" s="136">
        <v>10089940505</v>
      </c>
      <c r="D74" s="137" t="s">
        <v>173</v>
      </c>
      <c r="E74" s="138" t="s">
        <v>174</v>
      </c>
      <c r="F74" s="136" t="s">
        <v>46</v>
      </c>
      <c r="G74" s="139" t="s">
        <v>81</v>
      </c>
      <c r="H74" s="138"/>
      <c r="I74" s="138"/>
      <c r="J74" s="138"/>
      <c r="K74" s="138"/>
      <c r="L74" s="138"/>
      <c r="M74" s="138"/>
      <c r="N74" s="138"/>
      <c r="O74" s="138"/>
      <c r="P74" s="26"/>
      <c r="Q74" s="26"/>
      <c r="R74" s="26"/>
      <c r="S74" s="76"/>
      <c r="T74" s="141"/>
      <c r="U74" s="26"/>
      <c r="V74" s="26"/>
      <c r="W74" s="27"/>
      <c r="X74" s="28"/>
    </row>
    <row r="75" spans="1:24" s="3" customFormat="1" ht="16.5" customHeight="1" x14ac:dyDescent="0.2">
      <c r="A75" s="140" t="s">
        <v>43</v>
      </c>
      <c r="B75" s="136">
        <v>50</v>
      </c>
      <c r="C75" s="136">
        <v>10078943937</v>
      </c>
      <c r="D75" s="137" t="s">
        <v>175</v>
      </c>
      <c r="E75" s="138" t="s">
        <v>100</v>
      </c>
      <c r="F75" s="136" t="s">
        <v>46</v>
      </c>
      <c r="G75" s="139" t="s">
        <v>71</v>
      </c>
      <c r="H75" s="138"/>
      <c r="I75" s="138"/>
      <c r="J75" s="138"/>
      <c r="K75" s="138"/>
      <c r="L75" s="138"/>
      <c r="M75" s="138"/>
      <c r="N75" s="138"/>
      <c r="O75" s="138"/>
      <c r="P75" s="26"/>
      <c r="Q75" s="26"/>
      <c r="R75" s="26"/>
      <c r="S75" s="76"/>
      <c r="T75" s="141"/>
      <c r="U75" s="26"/>
      <c r="V75" s="26"/>
      <c r="W75" s="27"/>
      <c r="X75" s="28"/>
    </row>
    <row r="76" spans="1:24" s="3" customFormat="1" ht="16.5" customHeight="1" x14ac:dyDescent="0.2">
      <c r="A76" s="140" t="s">
        <v>43</v>
      </c>
      <c r="B76" s="136">
        <v>51</v>
      </c>
      <c r="C76" s="136">
        <v>10083910943</v>
      </c>
      <c r="D76" s="137" t="s">
        <v>176</v>
      </c>
      <c r="E76" s="138" t="s">
        <v>177</v>
      </c>
      <c r="F76" s="136" t="s">
        <v>39</v>
      </c>
      <c r="G76" s="139" t="s">
        <v>71</v>
      </c>
      <c r="H76" s="138"/>
      <c r="I76" s="138"/>
      <c r="J76" s="138"/>
      <c r="K76" s="138"/>
      <c r="L76" s="138"/>
      <c r="M76" s="138"/>
      <c r="N76" s="138"/>
      <c r="O76" s="138"/>
      <c r="P76" s="26"/>
      <c r="Q76" s="26"/>
      <c r="R76" s="26"/>
      <c r="S76" s="76"/>
      <c r="T76" s="141"/>
      <c r="U76" s="26"/>
      <c r="V76" s="26"/>
      <c r="W76" s="27"/>
      <c r="X76" s="28"/>
    </row>
    <row r="77" spans="1:24" s="3" customFormat="1" ht="16.5" customHeight="1" thickBot="1" x14ac:dyDescent="0.25">
      <c r="A77" s="142" t="s">
        <v>43</v>
      </c>
      <c r="B77" s="143">
        <v>55</v>
      </c>
      <c r="C77" s="144"/>
      <c r="D77" s="145" t="s">
        <v>178</v>
      </c>
      <c r="E77" s="144" t="s">
        <v>179</v>
      </c>
      <c r="F77" s="143" t="s">
        <v>47</v>
      </c>
      <c r="G77" s="146" t="s">
        <v>88</v>
      </c>
      <c r="H77" s="144"/>
      <c r="I77" s="144"/>
      <c r="J77" s="144"/>
      <c r="K77" s="144"/>
      <c r="L77" s="144"/>
      <c r="M77" s="144"/>
      <c r="N77" s="144"/>
      <c r="O77" s="144"/>
      <c r="P77" s="77"/>
      <c r="Q77" s="77"/>
      <c r="R77" s="77"/>
      <c r="S77" s="78"/>
      <c r="T77" s="147"/>
      <c r="U77" s="77"/>
      <c r="V77" s="77"/>
      <c r="W77" s="79"/>
      <c r="X77" s="80"/>
    </row>
    <row r="78" spans="1:24" ht="8.25" customHeight="1" thickTop="1" thickBot="1" x14ac:dyDescent="0.25">
      <c r="A78" s="18"/>
      <c r="B78" s="17"/>
      <c r="C78" s="17"/>
      <c r="D78" s="18"/>
      <c r="E78" s="56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ht="15.75" thickTop="1" x14ac:dyDescent="0.2">
      <c r="A79" s="120" t="s">
        <v>5</v>
      </c>
      <c r="B79" s="118"/>
      <c r="C79" s="118"/>
      <c r="D79" s="118"/>
      <c r="E79" s="74"/>
      <c r="F79" s="74"/>
      <c r="G79" s="74"/>
      <c r="H79" s="118" t="s">
        <v>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9"/>
    </row>
    <row r="80" spans="1:24" ht="15" x14ac:dyDescent="0.2">
      <c r="A80" s="75" t="s">
        <v>65</v>
      </c>
      <c r="B80" s="23"/>
      <c r="C80" s="71"/>
      <c r="D80" s="16"/>
      <c r="E80" s="57"/>
      <c r="F80" s="16"/>
      <c r="G80" s="43"/>
      <c r="M80" s="12"/>
      <c r="N80" s="12"/>
      <c r="O80" s="12"/>
      <c r="P80" s="12"/>
      <c r="Q80" s="12"/>
      <c r="R80" s="12"/>
      <c r="S80" s="12"/>
      <c r="T80" s="24" t="s">
        <v>34</v>
      </c>
      <c r="U80" s="90">
        <v>9</v>
      </c>
      <c r="V80" s="42"/>
      <c r="W80" s="81" t="s">
        <v>32</v>
      </c>
      <c r="X80" s="82">
        <f>COUNTIF(F$21:F188,"ЗМС")</f>
        <v>0</v>
      </c>
    </row>
    <row r="81" spans="1:24" ht="15" x14ac:dyDescent="0.2">
      <c r="A81" s="75" t="s">
        <v>66</v>
      </c>
      <c r="B81" s="23"/>
      <c r="C81" s="72"/>
      <c r="D81" s="22"/>
      <c r="E81" s="58"/>
      <c r="F81" s="22"/>
      <c r="G81" s="44"/>
      <c r="M81" s="12"/>
      <c r="N81" s="12"/>
      <c r="O81" s="12"/>
      <c r="P81" s="12"/>
      <c r="Q81" s="12"/>
      <c r="R81" s="12"/>
      <c r="S81" s="12"/>
      <c r="T81" s="24" t="s">
        <v>27</v>
      </c>
      <c r="U81" s="90">
        <f>U82+U87</f>
        <v>55</v>
      </c>
      <c r="V81" s="12"/>
      <c r="W81" s="81" t="s">
        <v>21</v>
      </c>
      <c r="X81" s="82">
        <f>COUNTIF(F$20:F187,"МСМК")</f>
        <v>0</v>
      </c>
    </row>
    <row r="82" spans="1:24" ht="15" x14ac:dyDescent="0.2">
      <c r="A82" s="75" t="s">
        <v>68</v>
      </c>
      <c r="B82" s="23"/>
      <c r="C82" s="47"/>
      <c r="D82" s="22"/>
      <c r="E82" s="58"/>
      <c r="F82" s="22"/>
      <c r="G82" s="44"/>
      <c r="M82" s="12"/>
      <c r="N82" s="12"/>
      <c r="O82" s="12"/>
      <c r="P82" s="12"/>
      <c r="Q82" s="12"/>
      <c r="R82" s="12"/>
      <c r="S82" s="12"/>
      <c r="T82" s="24" t="s">
        <v>28</v>
      </c>
      <c r="U82" s="90">
        <f>U83+U84+U86</f>
        <v>52</v>
      </c>
      <c r="V82" s="12"/>
      <c r="W82" s="81" t="s">
        <v>23</v>
      </c>
      <c r="X82" s="82">
        <f>COUNTIF(F$20:F77,"МС")</f>
        <v>0</v>
      </c>
    </row>
    <row r="83" spans="1:24" ht="15" x14ac:dyDescent="0.2">
      <c r="A83" s="75" t="s">
        <v>67</v>
      </c>
      <c r="B83" s="23"/>
      <c r="C83" s="47"/>
      <c r="D83" s="22"/>
      <c r="E83" s="58"/>
      <c r="F83" s="22"/>
      <c r="G83" s="44"/>
      <c r="M83" s="12"/>
      <c r="N83" s="12"/>
      <c r="O83" s="12"/>
      <c r="P83" s="12"/>
      <c r="Q83" s="12"/>
      <c r="R83" s="12"/>
      <c r="S83" s="12"/>
      <c r="T83" s="24" t="s">
        <v>29</v>
      </c>
      <c r="U83" s="90">
        <f>COUNT(A23:A77)</f>
        <v>39</v>
      </c>
      <c r="V83" s="12"/>
      <c r="W83" s="81" t="s">
        <v>33</v>
      </c>
      <c r="X83" s="82">
        <f>COUNTIF(F$19:F77,"КМС")</f>
        <v>11</v>
      </c>
    </row>
    <row r="84" spans="1:24" ht="15" x14ac:dyDescent="0.2">
      <c r="A84" s="45"/>
      <c r="B84" s="6"/>
      <c r="C84" s="73"/>
      <c r="D84" s="22"/>
      <c r="E84" s="58"/>
      <c r="F84" s="22"/>
      <c r="G84" s="44"/>
      <c r="M84" s="12"/>
      <c r="N84" s="12"/>
      <c r="O84" s="12"/>
      <c r="P84" s="12"/>
      <c r="Q84" s="12"/>
      <c r="R84" s="12"/>
      <c r="S84" s="12"/>
      <c r="T84" s="24" t="s">
        <v>30</v>
      </c>
      <c r="U84" s="90">
        <f>COUNTIF(A23:A77,"НФ")</f>
        <v>13</v>
      </c>
      <c r="V84" s="12"/>
      <c r="W84" s="81" t="s">
        <v>39</v>
      </c>
      <c r="X84" s="82">
        <f>COUNTIF(F$22:F189,"1 СР")</f>
        <v>12</v>
      </c>
    </row>
    <row r="85" spans="1:24" ht="15" x14ac:dyDescent="0.2">
      <c r="A85" s="45"/>
      <c r="B85" s="6"/>
      <c r="C85" s="73"/>
      <c r="D85" s="22"/>
      <c r="E85" s="58"/>
      <c r="F85" s="22"/>
      <c r="G85" s="44"/>
      <c r="M85" s="12"/>
      <c r="N85" s="12"/>
      <c r="O85" s="12"/>
      <c r="P85" s="12"/>
      <c r="Q85" s="12"/>
      <c r="R85" s="12"/>
      <c r="S85" s="12"/>
      <c r="T85" s="81" t="s">
        <v>48</v>
      </c>
      <c r="U85" s="91">
        <f>COUNTIF(A23:A77,"ЛИМ")</f>
        <v>0</v>
      </c>
      <c r="V85" s="12"/>
      <c r="W85" s="81" t="s">
        <v>46</v>
      </c>
      <c r="X85" s="82">
        <f>COUNTIF(F$19:F187,"2 СР")</f>
        <v>22</v>
      </c>
    </row>
    <row r="86" spans="1:24" ht="15" x14ac:dyDescent="0.2">
      <c r="A86" s="25"/>
      <c r="B86" s="23"/>
      <c r="C86" s="47"/>
      <c r="D86" s="22"/>
      <c r="E86" s="58"/>
      <c r="F86" s="22"/>
      <c r="G86" s="44"/>
      <c r="M86" s="12"/>
      <c r="N86" s="12"/>
      <c r="O86" s="12"/>
      <c r="P86" s="12"/>
      <c r="Q86" s="12"/>
      <c r="R86" s="12"/>
      <c r="S86" s="12"/>
      <c r="T86" s="24" t="s">
        <v>35</v>
      </c>
      <c r="U86" s="90">
        <f>COUNTIF(A23:A77,"ДСКВ")</f>
        <v>0</v>
      </c>
      <c r="V86" s="12"/>
      <c r="W86" s="81" t="s">
        <v>47</v>
      </c>
      <c r="X86" s="82">
        <f>COUNTIF(F$21:F190,"3 СР")</f>
        <v>7</v>
      </c>
    </row>
    <row r="87" spans="1:24" ht="15" x14ac:dyDescent="0.2">
      <c r="A87" s="25"/>
      <c r="B87" s="23"/>
      <c r="C87" s="47"/>
      <c r="D87" s="22"/>
      <c r="E87" s="58"/>
      <c r="F87" s="22"/>
      <c r="G87" s="44"/>
      <c r="M87" s="12"/>
      <c r="N87" s="12"/>
      <c r="O87" s="12"/>
      <c r="P87" s="12"/>
      <c r="Q87" s="12"/>
      <c r="R87" s="12"/>
      <c r="S87" s="12"/>
      <c r="T87" s="24" t="s">
        <v>31</v>
      </c>
      <c r="U87" s="90">
        <f>COUNTIF(A23:A77,"НС")</f>
        <v>3</v>
      </c>
      <c r="V87" s="12"/>
      <c r="W87" s="81"/>
      <c r="X87" s="83"/>
    </row>
    <row r="88" spans="1:24" ht="4.5" customHeight="1" x14ac:dyDescent="0.2">
      <c r="A88" s="45"/>
      <c r="B88" s="13"/>
      <c r="C88" s="13"/>
      <c r="D88" s="6"/>
      <c r="E88" s="5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46"/>
    </row>
    <row r="89" spans="1:24" ht="15.75" x14ac:dyDescent="0.2">
      <c r="A89" s="115" t="s">
        <v>3</v>
      </c>
      <c r="B89" s="116"/>
      <c r="C89" s="116"/>
      <c r="D89" s="116"/>
      <c r="E89" s="116"/>
      <c r="F89" s="116" t="s">
        <v>11</v>
      </c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85"/>
      <c r="U89" s="116" t="s">
        <v>4</v>
      </c>
      <c r="V89" s="116"/>
      <c r="W89" s="116"/>
      <c r="X89" s="117"/>
    </row>
    <row r="90" spans="1:24" s="69" customFormat="1" ht="15.75" x14ac:dyDescent="0.2">
      <c r="A90" s="65"/>
      <c r="B90" s="66"/>
      <c r="C90" s="66"/>
      <c r="D90" s="66"/>
      <c r="E90" s="66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8"/>
    </row>
    <row r="91" spans="1:24" s="69" customFormat="1" ht="15.75" x14ac:dyDescent="0.2">
      <c r="A91" s="65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70"/>
    </row>
    <row r="92" spans="1:24" x14ac:dyDescent="0.2">
      <c r="A92" s="112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88"/>
      <c r="U92" s="113"/>
      <c r="V92" s="113"/>
      <c r="W92" s="113"/>
      <c r="X92" s="114"/>
    </row>
    <row r="93" spans="1:24" x14ac:dyDescent="0.2">
      <c r="A93" s="87"/>
      <c r="B93" s="88"/>
      <c r="C93" s="88"/>
      <c r="D93" s="88"/>
      <c r="E93" s="60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9"/>
    </row>
    <row r="94" spans="1:24" x14ac:dyDescent="0.2">
      <c r="A94" s="87"/>
      <c r="B94" s="88"/>
      <c r="C94" s="88"/>
      <c r="D94" s="88"/>
      <c r="E94" s="60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9"/>
    </row>
    <row r="95" spans="1:24" ht="16.5" thickBot="1" x14ac:dyDescent="0.25">
      <c r="A95" s="109" t="s">
        <v>44</v>
      </c>
      <c r="B95" s="110"/>
      <c r="C95" s="110"/>
      <c r="D95" s="110"/>
      <c r="E95" s="110"/>
      <c r="F95" s="110" t="str">
        <f>G17</f>
        <v>РОМАНЕНКО Ю. А. (1К, г. Орск)</v>
      </c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86"/>
      <c r="U95" s="110" t="str">
        <f>G18</f>
        <v>КАРМАНОВ С. И. (1К, г. Гай)</v>
      </c>
      <c r="V95" s="110"/>
      <c r="W95" s="110"/>
      <c r="X95" s="111"/>
    </row>
    <row r="96" spans="1:24" ht="13.5" thickTop="1" x14ac:dyDescent="0.2"/>
  </sheetData>
  <sortState ref="B23:AG32">
    <sortCondition descending="1" ref="U23:U32"/>
  </sortState>
  <mergeCells count="41">
    <mergeCell ref="A1:X1"/>
    <mergeCell ref="A2:X2"/>
    <mergeCell ref="A3:X3"/>
    <mergeCell ref="A4:X4"/>
    <mergeCell ref="V21:V22"/>
    <mergeCell ref="A6:X6"/>
    <mergeCell ref="A7:X7"/>
    <mergeCell ref="A9:X9"/>
    <mergeCell ref="D21:D22"/>
    <mergeCell ref="E21:E22"/>
    <mergeCell ref="F21:F22"/>
    <mergeCell ref="G21:G22"/>
    <mergeCell ref="A15:G15"/>
    <mergeCell ref="H15:X15"/>
    <mergeCell ref="A21:A22"/>
    <mergeCell ref="A5:X5"/>
    <mergeCell ref="A89:E89"/>
    <mergeCell ref="F89:S89"/>
    <mergeCell ref="U89:X89"/>
    <mergeCell ref="H79:X79"/>
    <mergeCell ref="A79:D79"/>
    <mergeCell ref="A95:E95"/>
    <mergeCell ref="F95:S95"/>
    <mergeCell ref="U95:X95"/>
    <mergeCell ref="A92:E92"/>
    <mergeCell ref="F92:S92"/>
    <mergeCell ref="U92:X92"/>
    <mergeCell ref="A12:X12"/>
    <mergeCell ref="B21:B22"/>
    <mergeCell ref="C21:C22"/>
    <mergeCell ref="A8:X8"/>
    <mergeCell ref="H21:S21"/>
    <mergeCell ref="T21:T22"/>
    <mergeCell ref="U21:U22"/>
    <mergeCell ref="W21:W22"/>
    <mergeCell ref="X21:X22"/>
    <mergeCell ref="A10:X10"/>
    <mergeCell ref="A11:X11"/>
    <mergeCell ref="H16:X16"/>
    <mergeCell ref="H17:X17"/>
    <mergeCell ref="H18:X18"/>
  </mergeCells>
  <conditionalFormatting sqref="T86:T1048576 T1:T14 T19:T84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U23 U25:U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2021-07-14T09:34:59Z</dcterms:modified>
</cp:coreProperties>
</file>