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tabRatio="789"/>
  </bookViews>
  <sheets>
    <sheet name="гр гонка юн" sheetId="92" r:id="rId1"/>
  </sheets>
  <definedNames>
    <definedName name="_xlnm.Print_Titles" localSheetId="0">'гр гонка юн'!$21:$21</definedName>
    <definedName name="_xlnm.Print_Area" localSheetId="0">'гр гонка юн'!$A$1:$L$74</definedName>
  </definedNames>
  <calcPr calcId="152511"/>
</workbook>
</file>

<file path=xl/calcChain.xml><?xml version="1.0" encoding="utf-8"?>
<calcChain xmlns="http://schemas.openxmlformats.org/spreadsheetml/2006/main">
  <c r="J74" i="92" l="1"/>
  <c r="I50" i="92" l="1"/>
  <c r="J50" i="92"/>
  <c r="I51" i="92"/>
  <c r="J51" i="92"/>
  <c r="I52" i="92"/>
  <c r="J52" i="92"/>
  <c r="I53" i="92"/>
  <c r="J53" i="92"/>
  <c r="I54" i="92"/>
  <c r="J54" i="92"/>
  <c r="I55" i="92"/>
  <c r="J55" i="92"/>
  <c r="I56" i="92"/>
  <c r="J56" i="92"/>
  <c r="J22" i="92" l="1"/>
  <c r="H74" i="92" l="1"/>
  <c r="E74" i="92"/>
  <c r="I37" i="92"/>
  <c r="I38" i="92"/>
  <c r="I39" i="92"/>
  <c r="I40" i="92"/>
  <c r="I41" i="92"/>
  <c r="I42" i="92"/>
  <c r="I43" i="92"/>
  <c r="I44" i="92"/>
  <c r="I45" i="92"/>
  <c r="I46" i="92"/>
  <c r="I47" i="92"/>
  <c r="I48" i="92"/>
  <c r="I49" i="92"/>
  <c r="J23" i="92"/>
  <c r="J24" i="92"/>
  <c r="J25" i="92"/>
  <c r="J26" i="92"/>
  <c r="J27" i="92"/>
  <c r="J28" i="92"/>
  <c r="J29" i="92"/>
  <c r="J30" i="92"/>
  <c r="J31" i="92"/>
  <c r="J32" i="92"/>
  <c r="J33" i="92"/>
  <c r="J34" i="92"/>
  <c r="J35" i="92"/>
  <c r="J36" i="92"/>
  <c r="J37" i="92"/>
  <c r="J38" i="92"/>
  <c r="J39" i="92"/>
  <c r="J40" i="92"/>
  <c r="J41" i="92"/>
  <c r="J42" i="92"/>
  <c r="J43" i="92"/>
  <c r="J44" i="92"/>
  <c r="J45" i="92"/>
  <c r="J46" i="92"/>
  <c r="J47" i="92"/>
  <c r="J48" i="92"/>
  <c r="J49" i="92"/>
  <c r="I62" i="92" l="1"/>
  <c r="L65" i="92"/>
  <c r="I65" i="92"/>
  <c r="L64" i="92"/>
  <c r="I64" i="92"/>
  <c r="L63" i="92"/>
  <c r="I63" i="92"/>
  <c r="L62" i="92"/>
  <c r="L61" i="92"/>
  <c r="L60" i="92"/>
  <c r="L59" i="92"/>
  <c r="I61" i="92" l="1"/>
  <c r="I60" i="92" s="1"/>
  <c r="I25" i="92" l="1"/>
  <c r="I26" i="92"/>
  <c r="I27" i="92"/>
  <c r="I28" i="92"/>
  <c r="I29" i="92"/>
  <c r="I30" i="92"/>
  <c r="I31" i="92"/>
  <c r="I32" i="92"/>
  <c r="I33" i="92"/>
  <c r="I34" i="92"/>
  <c r="I35" i="92"/>
  <c r="I36" i="92"/>
  <c r="I24" i="92"/>
  <c r="I23" i="92"/>
</calcChain>
</file>

<file path=xl/sharedStrings.xml><?xml version="1.0" encoding="utf-8"?>
<sst xmlns="http://schemas.openxmlformats.org/spreadsheetml/2006/main" count="214" uniqueCount="146">
  <si>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</si>
  <si>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</si>
  <si>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</si>
  <si>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</si>
  <si>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</si>
  <si>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</si>
  <si>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</si>
  <si>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</si>
  <si>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</si>
  <si>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</si>
  <si>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</si>
  <si>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</si>
  <si>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</si>
  <si>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</si>
  <si>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</si>
  <si>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</si>
  <si>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ВСЕРОССИЙСКИЕ СОРЕВНОВАНИЯ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</si>
  <si>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</si>
  <si>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</si>
  <si>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</si>
  <si>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</si>
  <si>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</si>
  <si>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КОД UCI</t>
  </si>
  <si>
    <t>ИТОГОВЫЙ ПРОТОКОЛ</t>
  </si>
  <si>
    <t>СКОРОСТЬ км/ч</t>
  </si>
  <si>
    <t>ВЫПОЛНЕНИЕ НТУ ЕВСК</t>
  </si>
  <si>
    <t>ОТСТАВАНИЕ</t>
  </si>
  <si>
    <t>КМС</t>
  </si>
  <si>
    <t>Псковская область</t>
  </si>
  <si>
    <t>Московская область</t>
  </si>
  <si>
    <t>ДАТА РОЖД.</t>
  </si>
  <si>
    <t>1 СР</t>
  </si>
  <si>
    <t>2 СР</t>
  </si>
  <si>
    <t>3 СР</t>
  </si>
  <si>
    <t>Субъектов РФ</t>
  </si>
  <si>
    <t>ЗМС</t>
  </si>
  <si>
    <t>Заявлено</t>
  </si>
  <si>
    <t>МСМК</t>
  </si>
  <si>
    <t>Стартовало</t>
  </si>
  <si>
    <t>МС</t>
  </si>
  <si>
    <t>Финишировало</t>
  </si>
  <si>
    <t>Н. финишировало</t>
  </si>
  <si>
    <t>Дисквалифицировано</t>
  </si>
  <si>
    <t>Н. стартовало</t>
  </si>
  <si>
    <t>НАЗВАНИЕ ТРАССЫ / РЕГ. НОМЕР:</t>
  </si>
  <si>
    <t>МАКСИМАЛЬНЫЙ ПЕРЕПАД (HD):</t>
  </si>
  <si>
    <t>СУММА ПЕРЕПАДОВ (ТС):</t>
  </si>
  <si>
    <t>ДЛИНА КРУГА/КРУГОВ:</t>
  </si>
  <si>
    <t>Воронежская область</t>
  </si>
  <si>
    <t>Юноши 15-16 лет</t>
  </si>
  <si>
    <t>Министерство спорта Нижегородской области</t>
  </si>
  <si>
    <t>Региональная физкультурно-спортивная общественная организация "Федерация велосипедного спорта Нижегородской области"</t>
  </si>
  <si>
    <t>Управление физической культуры и спорта администрации городского округа город Выкса Нижегородской области</t>
  </si>
  <si>
    <t>памяти ЗТР В.В.Грншина н в честь ЗМС Ю.В. Баринова</t>
  </si>
  <si>
    <t>№ ЕКП 2022: 15185</t>
  </si>
  <si>
    <t>КАРЦЕВ M.E. (BK, г.Ульяновск)</t>
  </si>
  <si>
    <t>ЖДАНКИН К.В. (1К, г.Выкса]</t>
  </si>
  <si>
    <t>ЖАРИНОВА О.В. (ВК, г.Выкса)</t>
  </si>
  <si>
    <t>КУДРЯВЦЕВ Игорь</t>
  </si>
  <si>
    <t>05.06.2006</t>
  </si>
  <si>
    <t>РУДАКОВ Егор</t>
  </si>
  <si>
    <t>12.07.2006</t>
  </si>
  <si>
    <t>02.02.2006</t>
  </si>
  <si>
    <t>ЕЛФИМОВ Илья</t>
  </si>
  <si>
    <t>16.07.2006</t>
  </si>
  <si>
    <t>ВАСИЛЬЕВ Артем</t>
  </si>
  <si>
    <t>23.08.2007</t>
  </si>
  <si>
    <t>БУДИГАЙ Александр</t>
  </si>
  <si>
    <t>16.11.2006</t>
  </si>
  <si>
    <t>ПРОДЧЕНКО Павел</t>
  </si>
  <si>
    <t>13.02.2007</t>
  </si>
  <si>
    <t>ВАХТЕРОВ Илья</t>
  </si>
  <si>
    <t>21.06.2006</t>
  </si>
  <si>
    <t>ВОРГАНОВ Максим</t>
  </si>
  <si>
    <t>20.09.2007</t>
  </si>
  <si>
    <t>ПОЛЕХИН Артем</t>
  </si>
  <si>
    <t>28.03.2006</t>
  </si>
  <si>
    <t>ОСИПОВ Максим</t>
  </si>
  <si>
    <t>09.08.2006</t>
  </si>
  <si>
    <t>КАРПУНИН Дмитрий</t>
  </si>
  <si>
    <t>26.09.2007</t>
  </si>
  <si>
    <t>ЖИВЕЧКОВ Илья</t>
  </si>
  <si>
    <t>02.08.2007</t>
  </si>
  <si>
    <t>АСАНОВ Мустафа</t>
  </si>
  <si>
    <t>17.12.2007</t>
  </si>
  <si>
    <t>МАСЛЕННИКОВ Дмитрий</t>
  </si>
  <si>
    <t>19.06.2007</t>
  </si>
  <si>
    <t>РОСТОВЦЕВ Дмитрий</t>
  </si>
  <si>
    <t>28.04.2006</t>
  </si>
  <si>
    <t>ГОЛУБЕВ Матвей</t>
  </si>
  <si>
    <t>05.10.2006</t>
  </si>
  <si>
    <t>ВЕТЧИНИН Илья</t>
  </si>
  <si>
    <t>24.08.2007</t>
  </si>
  <si>
    <t>КРИСАНОВ Кирилл</t>
  </si>
  <si>
    <t>04.10.2007</t>
  </si>
  <si>
    <t>КУДРЯШОВ Александр</t>
  </si>
  <si>
    <t>21.10.2007</t>
  </si>
  <si>
    <t>КАТАРЖНОВ Михаил</t>
  </si>
  <si>
    <t>21.11.2006</t>
  </si>
  <si>
    <t>ЕПИХИН Александр</t>
  </si>
  <si>
    <t>16.07.2008</t>
  </si>
  <si>
    <t>АГЕЕВ Артем</t>
  </si>
  <si>
    <t>10.11.2007</t>
  </si>
  <si>
    <t>МАРИН Денис</t>
  </si>
  <si>
    <t>САФИУЛЛИН Динар</t>
  </si>
  <si>
    <t>25.10.2007</t>
  </si>
  <si>
    <t>ЛОБЧУК Дмитрий</t>
  </si>
  <si>
    <t>06.06.2006</t>
  </si>
  <si>
    <t>ПОЛЕЩУК Илья</t>
  </si>
  <si>
    <t>27.10.2006</t>
  </si>
  <si>
    <t>КУРИНОВ Святослав</t>
  </si>
  <si>
    <t>04.03.2007</t>
  </si>
  <si>
    <t>МАЛЯНОВ Семен</t>
  </si>
  <si>
    <t>31.08.2006</t>
  </si>
  <si>
    <t>АНТОНОВ Виктор</t>
  </si>
  <si>
    <t>24.12.2006</t>
  </si>
  <si>
    <t>Республика Мордовия</t>
  </si>
  <si>
    <t>АБРАМОВ Матвей</t>
  </si>
  <si>
    <t>АРКИЛОВИЧ Роман</t>
  </si>
  <si>
    <t>07.02.2007</t>
  </si>
  <si>
    <t>МИНЛИКАЕВ Кирилл</t>
  </si>
  <si>
    <t>07.09.2007</t>
  </si>
  <si>
    <t>ПАНКРАТОВ Иван</t>
  </si>
  <si>
    <t>19.01.2007</t>
  </si>
  <si>
    <t>ЛАКЕЕВ Николай</t>
  </si>
  <si>
    <t>Нижегородская область</t>
  </si>
  <si>
    <t>Осадки: без осадков</t>
  </si>
  <si>
    <t>Ростовская область</t>
  </si>
  <si>
    <t>Ульяновская область</t>
  </si>
  <si>
    <t>Орловская область</t>
  </si>
  <si>
    <t>Тульская область</t>
  </si>
  <si>
    <t>Саратовская область</t>
  </si>
  <si>
    <t>шоссе - групповая гонка</t>
  </si>
  <si>
    <t>№ ВРВС: 0080601611Я</t>
  </si>
  <si>
    <t>22 км/3</t>
  </si>
  <si>
    <t>12.12.2007</t>
  </si>
  <si>
    <t>21.01.2007'</t>
  </si>
  <si>
    <t>Ветер: 3 м/с (с/з)</t>
  </si>
  <si>
    <t>Влажность: 25%</t>
  </si>
  <si>
    <t>Температура: +24</t>
  </si>
  <si>
    <t>Ж0ГЛО Ефим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</si>
  <si>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 г. Выкса</t>
    </r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</si>
  <si>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11ч 00м </t>
    </r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</si>
  <si>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29 июля 2022 года              </t>
    </r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</si>
  <si>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13ч 00м</t>
    </r>
  </si>
  <si>
    <t>СУДЬЯ НА ФИНИШЕ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</si>
</sst>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dd/mm/yyyy"/>
  </numFmts>
  <fonts count="2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rgb="FF2B2E3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8.5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39">
    <xf numFmtId="0" fontId="0" fillId="0" borderId="0" xfId="0"/>
    <xf numFmtId="49" fontId="6" fillId="0" borderId="4" xfId="0" applyNumberFormat="1" applyFont="1" applyBorder="1" applyAlignment="1">
      <alignment horizontal="left" vertical="center"/>
    </xf>
    <xf numFmtId="0" fontId="6" fillId="0" borderId="16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justify"/>
    </xf>
    <xf numFmtId="0" fontId="10" fillId="0" borderId="0" xfId="8" applyFont="1" applyFill="1" applyBorder="1" applyAlignment="1">
      <alignment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5" fillId="0" borderId="6" xfId="0" applyFont="1" applyBorder="1" applyAlignment="1">
      <alignment horizontal="right" vertical="center"/>
    </xf>
    <xf numFmtId="49" fontId="6" fillId="0" borderId="4" xfId="0" applyNumberFormat="1" applyFont="1" applyBorder="1" applyAlignment="1">
      <alignment vertical="center"/>
    </xf>
    <xf numFmtId="0" fontId="6" fillId="0" borderId="17" xfId="0" applyNumberFormat="1" applyFont="1" applyBorder="1" applyAlignment="1">
      <alignment horizontal="left" vertical="center"/>
    </xf>
    <xf numFmtId="0" fontId="5" fillId="0" borderId="16" xfId="0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5" fillId="0" borderId="17" xfId="0" applyNumberFormat="1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right" vertical="center"/>
    </xf>
    <xf numFmtId="2" fontId="5" fillId="0" borderId="3" xfId="0" applyNumberFormat="1" applyFont="1" applyBorder="1" applyAlignment="1">
      <alignment vertical="center"/>
    </xf>
    <xf numFmtId="0" fontId="5" fillId="0" borderId="15" xfId="0" applyNumberFormat="1" applyFont="1" applyBorder="1" applyAlignment="1">
      <alignment horizontal="left" vertical="center"/>
    </xf>
    <xf numFmtId="0" fontId="5" fillId="0" borderId="3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21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1" fontId="5" fillId="0" borderId="1" xfId="0" applyNumberFormat="1" applyFont="1" applyFill="1" applyBorder="1" applyAlignment="1" applyProtection="1">
      <alignment horizontal="center" vertical="center"/>
    </xf>
    <xf numFmtId="0" fontId="5" fillId="0" borderId="32" xfId="0" applyNumberFormat="1" applyFont="1" applyFill="1" applyBorder="1" applyAlignment="1" applyProtection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2" xfId="0" applyFont="1" applyBorder="1" applyAlignment="1">
      <alignment vertical="center" wrapText="1"/>
    </xf>
    <xf numFmtId="165" fontId="11" fillId="0" borderId="22" xfId="0" applyNumberFormat="1" applyFont="1" applyBorder="1" applyAlignment="1">
      <alignment horizontal="center" vertical="center" wrapText="1"/>
    </xf>
    <xf numFmtId="21" fontId="5" fillId="0" borderId="22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1" xfId="0" applyNumberFormat="1" applyFont="1" applyBorder="1" applyAlignment="1">
      <alignment horizontal="center" vertical="center"/>
    </xf>
    <xf numFmtId="0" fontId="11" fillId="0" borderId="2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5" fillId="0" borderId="0" xfId="0" applyFont="1"/>
    <xf numFmtId="0" fontId="18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/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17" fillId="0" borderId="2" xfId="0" applyFont="1" applyBorder="1" applyAlignment="1">
      <alignment horizontal="right" vertical="center"/>
    </xf>
    <xf numFmtId="0" fontId="17" fillId="0" borderId="13" xfId="0" applyFont="1" applyBorder="1" applyAlignment="1">
      <alignment horizontal="right" vertical="center"/>
    </xf>
    <xf numFmtId="0" fontId="20" fillId="0" borderId="14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17" fillId="0" borderId="3" xfId="0" applyFont="1" applyBorder="1" applyAlignment="1">
      <alignment horizontal="right" vertical="center"/>
    </xf>
    <xf numFmtId="0" fontId="21" fillId="0" borderId="11" xfId="0" applyFont="1" applyBorder="1" applyAlignment="1">
      <alignment horizontal="right"/>
    </xf>
    <xf numFmtId="0" fontId="20" fillId="0" borderId="16" xfId="0" applyFont="1" applyFill="1" applyBorder="1" applyAlignment="1">
      <alignment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right" vertical="center"/>
    </xf>
    <xf numFmtId="0" fontId="20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49" fontId="6" fillId="0" borderId="17" xfId="0" applyNumberFormat="1" applyFont="1" applyFill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0" fontId="20" fillId="0" borderId="18" xfId="0" applyFont="1" applyFill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6" fillId="0" borderId="30" xfId="0" applyFont="1" applyFill="1" applyBorder="1" applyAlignment="1">
      <alignment horizontal="right" vertical="center"/>
    </xf>
    <xf numFmtId="0" fontId="20" fillId="0" borderId="24" xfId="0" applyFont="1" applyBorder="1" applyAlignment="1">
      <alignment horizontal="left" vertical="center"/>
    </xf>
    <xf numFmtId="0" fontId="6" fillId="0" borderId="19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right" vertical="center"/>
    </xf>
    <xf numFmtId="0" fontId="5" fillId="0" borderId="29" xfId="0" applyFont="1" applyBorder="1" applyAlignment="1">
      <alignment vertical="center"/>
    </xf>
    <xf numFmtId="0" fontId="5" fillId="0" borderId="29" xfId="0" applyFont="1" applyBorder="1" applyAlignment="1">
      <alignment horizontal="center" vertical="center"/>
    </xf>
    <xf numFmtId="0" fontId="22" fillId="2" borderId="33" xfId="0" applyFont="1" applyFill="1" applyBorder="1" applyAlignment="1">
      <alignment horizontal="center" vertical="center"/>
    </xf>
    <xf numFmtId="0" fontId="22" fillId="2" borderId="34" xfId="3" applyFont="1" applyFill="1" applyBorder="1" applyAlignment="1">
      <alignment horizontal="center" vertical="center" wrapText="1"/>
    </xf>
    <xf numFmtId="0" fontId="22" fillId="2" borderId="34" xfId="0" applyFont="1" applyFill="1" applyBorder="1" applyAlignment="1">
      <alignment horizontal="center" vertical="center" wrapText="1"/>
    </xf>
    <xf numFmtId="0" fontId="22" fillId="2" borderId="35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vertical="center"/>
    </xf>
    <xf numFmtId="0" fontId="20" fillId="2" borderId="25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20" fillId="2" borderId="27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0" fontId="20" fillId="2" borderId="28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0" fontId="16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17" fillId="0" borderId="26" xfId="0" applyNumberFormat="1" applyFont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596087</xdr:colOff>
      <xdr:row>0</xdr:row>
      <xdr:rowOff>104383</xdr:rowOff>
    </xdr:from>
    <xdr:to>
      <xdr:col>3</xdr:col>
      <xdr:colOff>723695</xdr:colOff>
      <xdr:row>2</xdr:row>
      <xdr:rowOff>169623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539" y="104383"/>
          <a:ext cx="923532" cy="71763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193877</xdr:colOff>
      <xdr:row>2</xdr:row>
      <xdr:rowOff>182671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1617" cy="835068"/>
        </a:xfrm>
        <a:prstGeom prst="rect">
          <a:avLst/>
        </a:prstGeom>
      </xdr:spPr>
    </xdr:pic>
    <xdr:clientData/>
  </xdr:twoCellAnchor>
  <xdr:twoCellAnchor editAs="oneCell">
    <xdr:from>
      <xdr:col>10</xdr:col>
      <xdr:colOff>861166</xdr:colOff>
      <xdr:row>0</xdr:row>
      <xdr:rowOff>0</xdr:rowOff>
    </xdr:from>
    <xdr:to>
      <xdr:col>11</xdr:col>
      <xdr:colOff>779486</xdr:colOff>
      <xdr:row>2</xdr:row>
      <xdr:rowOff>261277</xdr:rowOff>
    </xdr:to>
    <xdr:pic>
      <xdr:nvPicPr>
        <xdr:cNvPr id="5" name="Рисунок 4" descr="https://storage.myseldon.com/yugo/72D29B2B9D4096B92D0290051644B4AC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4522" y="0"/>
          <a:ext cx="923012" cy="913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R75"/>
  <sheetViews>
    <sheetView tabSelected="1" view="pageBreakPreview" topLeftCell="A20" zoomScale="73" zoomScaleNormal="100" zoomScaleSheetLayoutView="73" workbookViewId="0">
      <selection activeCell="P31" sqref="P31"/>
    </sheetView>
  </sheetViews>
  <sheetFormatPr defaultRowHeight="12.75" x14ac:dyDescent="0.2"/>
  <cols>
    <col min="1" max="1" width="7" style="4" customWidth="1"/>
    <col min="2" max="2" width="8.140625" style="5" customWidth="1"/>
    <col min="3" max="3" width="12" style="5" customWidth="1"/>
    <col min="4" max="4" width="21.85546875" style="4" customWidth="1"/>
    <col min="5" max="5" width="10.28515625" style="4" customWidth="1"/>
    <col min="6" max="6" width="8.7109375" style="4" customWidth="1"/>
    <col min="7" max="7" width="22.140625" style="4" customWidth="1"/>
    <col min="8" max="8" width="21.42578125" style="4" customWidth="1"/>
    <col min="9" max="9" width="14.28515625" style="4" customWidth="1"/>
    <col min="10" max="10" width="11.7109375" style="4" customWidth="1"/>
    <col min="11" max="11" width="15" style="4" customWidth="1"/>
    <col min="12" max="12" width="14.7109375" style="4" customWidth="1"/>
    <col min="13" max="16384" width="9.140625" style="4"/>
  </cols>
  <sheetData>
    <row r="1" spans="1:18" s="50" customFormat="1" ht="25.5" customHeight="1" x14ac:dyDescent="0.2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8" s="50" customFormat="1" ht="25.5" customHeight="1" x14ac:dyDescent="0.2">
      <c r="A2" s="125" t="s">
        <v>50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8" s="50" customFormat="1" ht="25.5" customHeight="1" x14ac:dyDescent="0.2">
      <c r="A3" s="125" t="s">
        <v>11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1:18" s="50" customFormat="1" ht="25.5" customHeight="1" x14ac:dyDescent="0.2">
      <c r="A4" s="125" t="s">
        <v>51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</row>
    <row r="5" spans="1:18" s="50" customFormat="1" ht="25.5" customHeight="1" x14ac:dyDescent="0.2">
      <c r="A5" s="125" t="s">
        <v>52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</row>
    <row r="6" spans="1:18" s="51" customFormat="1" ht="28.5" x14ac:dyDescent="0.2">
      <c r="A6" s="126" t="s">
        <v>16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R6" s="52"/>
    </row>
    <row r="7" spans="1:18" s="51" customFormat="1" ht="18" customHeight="1" x14ac:dyDescent="0.2">
      <c r="A7" s="124" t="s">
        <v>18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</row>
    <row r="8" spans="1:18" s="53" customFormat="1" ht="21" customHeight="1" thickBot="1" x14ac:dyDescent="0.25">
      <c r="A8" s="138" t="s">
        <v>53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</row>
    <row r="9" spans="1:18" s="50" customFormat="1" ht="25.5" customHeight="1" thickTop="1" x14ac:dyDescent="0.2">
      <c r="A9" s="127" t="s">
        <v>23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9"/>
    </row>
    <row r="10" spans="1:18" s="54" customFormat="1" ht="18" customHeight="1" x14ac:dyDescent="0.2">
      <c r="A10" s="130" t="s">
        <v>132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2"/>
    </row>
    <row r="11" spans="1:18" s="50" customFormat="1" ht="19.5" customHeight="1" x14ac:dyDescent="0.2">
      <c r="A11" s="133" t="s">
        <v>49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5"/>
    </row>
    <row r="12" spans="1:18" s="50" customFormat="1" ht="25.5" customHeight="1" x14ac:dyDescent="0.2">
      <c r="A12" s="55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7"/>
    </row>
    <row r="13" spans="1:18" s="50" customFormat="1" ht="15.75" x14ac:dyDescent="0.2">
      <c r="A13" s="58" t="s">
        <v>141</v>
      </c>
      <c r="B13" s="59"/>
      <c r="C13" s="59"/>
      <c r="D13" s="60"/>
      <c r="E13" s="61"/>
      <c r="F13" s="61"/>
      <c r="G13" s="62" t="s">
        <v>142</v>
      </c>
      <c r="H13" s="61"/>
      <c r="I13" s="61"/>
      <c r="J13" s="61"/>
      <c r="K13" s="63"/>
      <c r="L13" s="64" t="s">
        <v>133</v>
      </c>
    </row>
    <row r="14" spans="1:18" s="50" customFormat="1" ht="15.75" x14ac:dyDescent="0.25">
      <c r="A14" s="65" t="s">
        <v>143</v>
      </c>
      <c r="B14" s="66"/>
      <c r="C14" s="66"/>
      <c r="D14" s="67"/>
      <c r="E14" s="67"/>
      <c r="F14" s="67"/>
      <c r="G14" s="68" t="s">
        <v>144</v>
      </c>
      <c r="H14" s="67"/>
      <c r="I14" s="67"/>
      <c r="J14" s="67"/>
      <c r="K14" s="69"/>
      <c r="L14" s="70" t="s">
        <v>54</v>
      </c>
    </row>
    <row r="15" spans="1:18" s="50" customFormat="1" ht="15" x14ac:dyDescent="0.2">
      <c r="A15" s="136" t="s">
        <v>10</v>
      </c>
      <c r="B15" s="122"/>
      <c r="C15" s="122"/>
      <c r="D15" s="122"/>
      <c r="E15" s="122"/>
      <c r="F15" s="122"/>
      <c r="G15" s="137"/>
      <c r="H15" s="121" t="s">
        <v>1</v>
      </c>
      <c r="I15" s="122"/>
      <c r="J15" s="122"/>
      <c r="K15" s="122"/>
      <c r="L15" s="123"/>
    </row>
    <row r="16" spans="1:18" s="50" customFormat="1" ht="15" x14ac:dyDescent="0.2">
      <c r="A16" s="71" t="s">
        <v>19</v>
      </c>
      <c r="B16" s="72"/>
      <c r="C16" s="72"/>
      <c r="D16" s="73"/>
      <c r="E16" s="74"/>
      <c r="F16" s="73"/>
      <c r="G16" s="75"/>
      <c r="H16" s="76" t="s">
        <v>44</v>
      </c>
      <c r="I16" s="77"/>
      <c r="J16" s="77"/>
      <c r="K16" s="77"/>
      <c r="L16" s="78"/>
    </row>
    <row r="17" spans="1:12" s="50" customFormat="1" ht="15" x14ac:dyDescent="0.2">
      <c r="A17" s="71" t="s">
        <v>20</v>
      </c>
      <c r="B17" s="72"/>
      <c r="C17" s="72"/>
      <c r="D17" s="79"/>
      <c r="E17" s="74"/>
      <c r="F17" s="73"/>
      <c r="G17" s="80" t="s">
        <v>56</v>
      </c>
      <c r="H17" s="76" t="s">
        <v>45</v>
      </c>
      <c r="I17" s="77"/>
      <c r="J17" s="77"/>
      <c r="K17" s="77"/>
      <c r="L17" s="78"/>
    </row>
    <row r="18" spans="1:12" s="50" customFormat="1" ht="15" x14ac:dyDescent="0.2">
      <c r="A18" s="71" t="s">
        <v>21</v>
      </c>
      <c r="B18" s="72"/>
      <c r="C18" s="72"/>
      <c r="D18" s="79"/>
      <c r="E18" s="74"/>
      <c r="F18" s="73"/>
      <c r="G18" s="80" t="s">
        <v>57</v>
      </c>
      <c r="H18" s="76" t="s">
        <v>46</v>
      </c>
      <c r="I18" s="77"/>
      <c r="J18" s="77"/>
      <c r="K18" s="77"/>
      <c r="L18" s="78"/>
    </row>
    <row r="19" spans="1:12" s="50" customFormat="1" ht="15.75" thickBot="1" x14ac:dyDescent="0.25">
      <c r="A19" s="81" t="s">
        <v>17</v>
      </c>
      <c r="B19" s="82"/>
      <c r="C19" s="82"/>
      <c r="D19" s="83"/>
      <c r="E19" s="83"/>
      <c r="F19" s="83"/>
      <c r="G19" s="84" t="s">
        <v>55</v>
      </c>
      <c r="H19" s="85" t="s">
        <v>47</v>
      </c>
      <c r="I19" s="86"/>
      <c r="J19" s="86"/>
      <c r="K19" s="87">
        <v>66</v>
      </c>
      <c r="L19" s="88" t="s">
        <v>134</v>
      </c>
    </row>
    <row r="20" spans="1:12" s="50" customFormat="1" ht="7.5" customHeight="1" thickTop="1" thickBot="1" x14ac:dyDescent="0.25">
      <c r="A20" s="89"/>
      <c r="B20" s="90"/>
      <c r="C20" s="90"/>
      <c r="D20" s="89"/>
      <c r="E20" s="89"/>
      <c r="F20" s="89"/>
      <c r="G20" s="89"/>
      <c r="H20" s="89"/>
      <c r="I20" s="89"/>
      <c r="J20" s="89"/>
      <c r="K20" s="89"/>
      <c r="L20" s="89"/>
    </row>
    <row r="21" spans="1:12" s="95" customFormat="1" ht="31.5" customHeight="1" thickTop="1" x14ac:dyDescent="0.2">
      <c r="A21" s="91" t="s">
        <v>7</v>
      </c>
      <c r="B21" s="92" t="s">
        <v>13</v>
      </c>
      <c r="C21" s="92" t="s">
        <v>22</v>
      </c>
      <c r="D21" s="92" t="s">
        <v>2</v>
      </c>
      <c r="E21" s="92" t="s">
        <v>30</v>
      </c>
      <c r="F21" s="92" t="s">
        <v>9</v>
      </c>
      <c r="G21" s="92" t="s">
        <v>14</v>
      </c>
      <c r="H21" s="92" t="s">
        <v>8</v>
      </c>
      <c r="I21" s="92" t="s">
        <v>26</v>
      </c>
      <c r="J21" s="92" t="s">
        <v>24</v>
      </c>
      <c r="K21" s="93" t="s">
        <v>25</v>
      </c>
      <c r="L21" s="94" t="s">
        <v>15</v>
      </c>
    </row>
    <row r="22" spans="1:12" ht="24" customHeight="1" x14ac:dyDescent="0.2">
      <c r="A22" s="25">
        <v>1</v>
      </c>
      <c r="B22" s="26">
        <v>9</v>
      </c>
      <c r="C22" s="26">
        <v>10090366392</v>
      </c>
      <c r="D22" s="27" t="s">
        <v>140</v>
      </c>
      <c r="E22" s="28" t="s">
        <v>62</v>
      </c>
      <c r="F22" s="26" t="s">
        <v>27</v>
      </c>
      <c r="G22" s="26" t="s">
        <v>48</v>
      </c>
      <c r="H22" s="29">
        <v>7.2418981481481473E-2</v>
      </c>
      <c r="I22" s="29"/>
      <c r="J22" s="30">
        <f>$K$19/(HOUR(H22)+MINUTE(H22)/60+SECOND(H22)/3600)</f>
        <v>37.973469713920409</v>
      </c>
      <c r="K22" s="31" t="s">
        <v>27</v>
      </c>
      <c r="L22" s="32"/>
    </row>
    <row r="23" spans="1:12" ht="24" customHeight="1" x14ac:dyDescent="0.2">
      <c r="A23" s="33">
        <v>2</v>
      </c>
      <c r="B23" s="26">
        <v>27</v>
      </c>
      <c r="C23" s="26">
        <v>10089414075</v>
      </c>
      <c r="D23" s="27" t="s">
        <v>67</v>
      </c>
      <c r="E23" s="28" t="s">
        <v>68</v>
      </c>
      <c r="F23" s="26" t="s">
        <v>31</v>
      </c>
      <c r="G23" s="26" t="s">
        <v>129</v>
      </c>
      <c r="H23" s="29">
        <v>7.2418981481481473E-2</v>
      </c>
      <c r="I23" s="29">
        <f t="shared" ref="I23:I49" si="0">H23-$H$22</f>
        <v>0</v>
      </c>
      <c r="J23" s="30">
        <f t="shared" ref="J23:J49" si="1">$K$19/(HOUR(H23)+MINUTE(H23)/60+SECOND(H23)/3600)</f>
        <v>37.973469713920409</v>
      </c>
      <c r="K23" s="31" t="s">
        <v>27</v>
      </c>
      <c r="L23" s="32"/>
    </row>
    <row r="24" spans="1:12" ht="24" customHeight="1" x14ac:dyDescent="0.2">
      <c r="A24" s="33">
        <v>3</v>
      </c>
      <c r="B24" s="26">
        <v>3</v>
      </c>
      <c r="C24" s="26">
        <v>10125033081</v>
      </c>
      <c r="D24" s="27" t="s">
        <v>69</v>
      </c>
      <c r="E24" s="28" t="s">
        <v>70</v>
      </c>
      <c r="F24" s="26" t="s">
        <v>31</v>
      </c>
      <c r="G24" s="26" t="s">
        <v>28</v>
      </c>
      <c r="H24" s="29">
        <v>7.2418981481481473E-2</v>
      </c>
      <c r="I24" s="29">
        <f t="shared" si="0"/>
        <v>0</v>
      </c>
      <c r="J24" s="30">
        <f t="shared" si="1"/>
        <v>37.973469713920409</v>
      </c>
      <c r="K24" s="31" t="s">
        <v>27</v>
      </c>
      <c r="L24" s="32"/>
    </row>
    <row r="25" spans="1:12" ht="24" customHeight="1" x14ac:dyDescent="0.2">
      <c r="A25" s="33">
        <v>4</v>
      </c>
      <c r="B25" s="26">
        <v>4</v>
      </c>
      <c r="C25" s="26">
        <v>10119124266</v>
      </c>
      <c r="D25" s="27" t="s">
        <v>65</v>
      </c>
      <c r="E25" s="28" t="s">
        <v>66</v>
      </c>
      <c r="F25" s="26" t="s">
        <v>27</v>
      </c>
      <c r="G25" s="34" t="s">
        <v>28</v>
      </c>
      <c r="H25" s="29">
        <v>7.2418981481481473E-2</v>
      </c>
      <c r="I25" s="29">
        <f t="shared" si="0"/>
        <v>0</v>
      </c>
      <c r="J25" s="30">
        <f t="shared" si="1"/>
        <v>37.973469713920409</v>
      </c>
      <c r="K25" s="31" t="s">
        <v>27</v>
      </c>
      <c r="L25" s="32"/>
    </row>
    <row r="26" spans="1:12" ht="24" customHeight="1" x14ac:dyDescent="0.2">
      <c r="A26" s="33">
        <v>5</v>
      </c>
      <c r="B26" s="26">
        <v>7</v>
      </c>
      <c r="C26" s="26">
        <v>10115657528</v>
      </c>
      <c r="D26" s="27" t="s">
        <v>77</v>
      </c>
      <c r="E26" s="28" t="s">
        <v>78</v>
      </c>
      <c r="F26" s="26" t="s">
        <v>32</v>
      </c>
      <c r="G26" s="34" t="s">
        <v>28</v>
      </c>
      <c r="H26" s="29">
        <v>7.2418981481481473E-2</v>
      </c>
      <c r="I26" s="29">
        <f t="shared" si="0"/>
        <v>0</v>
      </c>
      <c r="J26" s="30">
        <f t="shared" si="1"/>
        <v>37.973469713920409</v>
      </c>
      <c r="K26" s="31" t="s">
        <v>27</v>
      </c>
      <c r="L26" s="32"/>
    </row>
    <row r="27" spans="1:12" ht="24" customHeight="1" x14ac:dyDescent="0.2">
      <c r="A27" s="33">
        <v>6</v>
      </c>
      <c r="B27" s="26">
        <v>17</v>
      </c>
      <c r="C27" s="26">
        <v>10115494446</v>
      </c>
      <c r="D27" s="27" t="s">
        <v>93</v>
      </c>
      <c r="E27" s="28" t="s">
        <v>94</v>
      </c>
      <c r="F27" s="26" t="s">
        <v>31</v>
      </c>
      <c r="G27" s="26" t="s">
        <v>125</v>
      </c>
      <c r="H27" s="29">
        <v>7.2418981481481473E-2</v>
      </c>
      <c r="I27" s="29">
        <f t="shared" si="0"/>
        <v>0</v>
      </c>
      <c r="J27" s="30">
        <f t="shared" si="1"/>
        <v>37.973469713920409</v>
      </c>
      <c r="K27" s="31" t="s">
        <v>27</v>
      </c>
      <c r="L27" s="32"/>
    </row>
    <row r="28" spans="1:12" ht="24" customHeight="1" x14ac:dyDescent="0.2">
      <c r="A28" s="33">
        <v>7</v>
      </c>
      <c r="B28" s="26">
        <v>30</v>
      </c>
      <c r="C28" s="26">
        <v>10123791481</v>
      </c>
      <c r="D28" s="27" t="s">
        <v>85</v>
      </c>
      <c r="E28" s="28" t="s">
        <v>86</v>
      </c>
      <c r="F28" s="26" t="s">
        <v>31</v>
      </c>
      <c r="G28" s="26" t="s">
        <v>129</v>
      </c>
      <c r="H28" s="29">
        <v>7.2418981481481473E-2</v>
      </c>
      <c r="I28" s="29">
        <f t="shared" si="0"/>
        <v>0</v>
      </c>
      <c r="J28" s="30">
        <f t="shared" si="1"/>
        <v>37.973469713920409</v>
      </c>
      <c r="K28" s="31" t="s">
        <v>27</v>
      </c>
      <c r="L28" s="32"/>
    </row>
    <row r="29" spans="1:12" ht="24" customHeight="1" x14ac:dyDescent="0.2">
      <c r="A29" s="33">
        <v>8</v>
      </c>
      <c r="B29" s="26">
        <v>5</v>
      </c>
      <c r="C29" s="26">
        <v>10091546560</v>
      </c>
      <c r="D29" s="27" t="s">
        <v>58</v>
      </c>
      <c r="E29" s="28" t="s">
        <v>59</v>
      </c>
      <c r="F29" s="26" t="s">
        <v>27</v>
      </c>
      <c r="G29" s="26" t="s">
        <v>28</v>
      </c>
      <c r="H29" s="29">
        <v>7.2418981481481473E-2</v>
      </c>
      <c r="I29" s="29">
        <f t="shared" si="0"/>
        <v>0</v>
      </c>
      <c r="J29" s="30">
        <f t="shared" si="1"/>
        <v>37.973469713920409</v>
      </c>
      <c r="K29" s="35"/>
      <c r="L29" s="32"/>
    </row>
    <row r="30" spans="1:12" ht="24" customHeight="1" x14ac:dyDescent="0.2">
      <c r="A30" s="33">
        <v>9</v>
      </c>
      <c r="B30" s="26">
        <v>19</v>
      </c>
      <c r="C30" s="26">
        <v>10115493739</v>
      </c>
      <c r="D30" s="27" t="s">
        <v>79</v>
      </c>
      <c r="E30" s="28" t="s">
        <v>80</v>
      </c>
      <c r="F30" s="26" t="s">
        <v>32</v>
      </c>
      <c r="G30" s="26" t="s">
        <v>125</v>
      </c>
      <c r="H30" s="29">
        <v>7.2418981481481473E-2</v>
      </c>
      <c r="I30" s="29">
        <f t="shared" si="0"/>
        <v>0</v>
      </c>
      <c r="J30" s="30">
        <f t="shared" si="1"/>
        <v>37.973469713920409</v>
      </c>
      <c r="K30" s="35"/>
      <c r="L30" s="32"/>
    </row>
    <row r="31" spans="1:12" ht="24" customHeight="1" x14ac:dyDescent="0.2">
      <c r="A31" s="33">
        <v>10</v>
      </c>
      <c r="B31" s="26">
        <v>29</v>
      </c>
      <c r="C31" s="26"/>
      <c r="D31" s="27" t="s">
        <v>87</v>
      </c>
      <c r="E31" s="28" t="s">
        <v>88</v>
      </c>
      <c r="F31" s="26" t="s">
        <v>32</v>
      </c>
      <c r="G31" s="26" t="s">
        <v>129</v>
      </c>
      <c r="H31" s="29">
        <v>7.2418981481481473E-2</v>
      </c>
      <c r="I31" s="29">
        <f t="shared" si="0"/>
        <v>0</v>
      </c>
      <c r="J31" s="30">
        <f t="shared" si="1"/>
        <v>37.973469713920409</v>
      </c>
      <c r="K31" s="35"/>
      <c r="L31" s="32"/>
    </row>
    <row r="32" spans="1:12" ht="24" customHeight="1" x14ac:dyDescent="0.2">
      <c r="A32" s="33">
        <v>11</v>
      </c>
      <c r="B32" s="26">
        <v>28</v>
      </c>
      <c r="C32" s="26">
        <v>10127394831</v>
      </c>
      <c r="D32" s="27" t="s">
        <v>91</v>
      </c>
      <c r="E32" s="28" t="s">
        <v>92</v>
      </c>
      <c r="F32" s="26" t="s">
        <v>32</v>
      </c>
      <c r="G32" s="26" t="s">
        <v>129</v>
      </c>
      <c r="H32" s="29">
        <v>7.2418981481481473E-2</v>
      </c>
      <c r="I32" s="29">
        <f t="shared" si="0"/>
        <v>0</v>
      </c>
      <c r="J32" s="30">
        <f t="shared" si="1"/>
        <v>37.973469713920409</v>
      </c>
      <c r="K32" s="35"/>
      <c r="L32" s="36"/>
    </row>
    <row r="33" spans="1:12" ht="24" customHeight="1" x14ac:dyDescent="0.2">
      <c r="A33" s="33">
        <v>12</v>
      </c>
      <c r="B33" s="26">
        <v>8</v>
      </c>
      <c r="C33" s="26">
        <v>10090436720</v>
      </c>
      <c r="D33" s="27" t="s">
        <v>60</v>
      </c>
      <c r="E33" s="28" t="s">
        <v>61</v>
      </c>
      <c r="F33" s="26" t="s">
        <v>27</v>
      </c>
      <c r="G33" s="26" t="s">
        <v>48</v>
      </c>
      <c r="H33" s="29">
        <v>7.2418981481481473E-2</v>
      </c>
      <c r="I33" s="29">
        <f t="shared" si="0"/>
        <v>0</v>
      </c>
      <c r="J33" s="30">
        <f t="shared" si="1"/>
        <v>37.973469713920409</v>
      </c>
      <c r="K33" s="37"/>
      <c r="L33" s="38"/>
    </row>
    <row r="34" spans="1:12" ht="24" customHeight="1" x14ac:dyDescent="0.2">
      <c r="A34" s="33">
        <v>13</v>
      </c>
      <c r="B34" s="26">
        <v>11</v>
      </c>
      <c r="C34" s="26">
        <v>10090367305</v>
      </c>
      <c r="D34" s="27" t="s">
        <v>97</v>
      </c>
      <c r="E34" s="28" t="s">
        <v>98</v>
      </c>
      <c r="F34" s="26" t="s">
        <v>31</v>
      </c>
      <c r="G34" s="26" t="s">
        <v>48</v>
      </c>
      <c r="H34" s="29">
        <v>7.2418981481481473E-2</v>
      </c>
      <c r="I34" s="29">
        <f t="shared" si="0"/>
        <v>0</v>
      </c>
      <c r="J34" s="30">
        <f t="shared" si="1"/>
        <v>37.973469713920409</v>
      </c>
      <c r="K34" s="37"/>
      <c r="L34" s="38"/>
    </row>
    <row r="35" spans="1:12" ht="24" customHeight="1" x14ac:dyDescent="0.2">
      <c r="A35" s="33">
        <v>14</v>
      </c>
      <c r="B35" s="26">
        <v>20</v>
      </c>
      <c r="C35" s="26">
        <v>10127428274</v>
      </c>
      <c r="D35" s="27" t="s">
        <v>81</v>
      </c>
      <c r="E35" s="28" t="s">
        <v>82</v>
      </c>
      <c r="F35" s="26" t="s">
        <v>32</v>
      </c>
      <c r="G35" s="26" t="s">
        <v>125</v>
      </c>
      <c r="H35" s="29">
        <v>7.2418981481481473E-2</v>
      </c>
      <c r="I35" s="29">
        <f t="shared" si="0"/>
        <v>0</v>
      </c>
      <c r="J35" s="30">
        <f t="shared" si="1"/>
        <v>37.973469713920409</v>
      </c>
      <c r="K35" s="39"/>
      <c r="L35" s="40"/>
    </row>
    <row r="36" spans="1:12" ht="24" customHeight="1" x14ac:dyDescent="0.2">
      <c r="A36" s="33">
        <v>15</v>
      </c>
      <c r="B36" s="26">
        <v>21</v>
      </c>
      <c r="C36" s="26">
        <v>10127428375</v>
      </c>
      <c r="D36" s="27" t="s">
        <v>95</v>
      </c>
      <c r="E36" s="28" t="s">
        <v>96</v>
      </c>
      <c r="F36" s="26" t="s">
        <v>32</v>
      </c>
      <c r="G36" s="26" t="s">
        <v>125</v>
      </c>
      <c r="H36" s="29">
        <v>7.2418981481481473E-2</v>
      </c>
      <c r="I36" s="29">
        <f t="shared" si="0"/>
        <v>0</v>
      </c>
      <c r="J36" s="30">
        <f t="shared" si="1"/>
        <v>37.973469713920409</v>
      </c>
      <c r="K36" s="39"/>
      <c r="L36" s="40"/>
    </row>
    <row r="37" spans="1:12" ht="24" customHeight="1" x14ac:dyDescent="0.2">
      <c r="A37" s="33">
        <v>16</v>
      </c>
      <c r="B37" s="26">
        <v>12</v>
      </c>
      <c r="C37" s="26">
        <v>10104182428</v>
      </c>
      <c r="D37" s="27" t="s">
        <v>73</v>
      </c>
      <c r="E37" s="28" t="s">
        <v>74</v>
      </c>
      <c r="F37" s="26" t="s">
        <v>32</v>
      </c>
      <c r="G37" s="26" t="s">
        <v>48</v>
      </c>
      <c r="H37" s="29">
        <v>7.2418981481481473E-2</v>
      </c>
      <c r="I37" s="29">
        <f t="shared" si="0"/>
        <v>0</v>
      </c>
      <c r="J37" s="30">
        <f t="shared" si="1"/>
        <v>37.973469713920409</v>
      </c>
      <c r="K37" s="39"/>
      <c r="L37" s="40"/>
    </row>
    <row r="38" spans="1:12" ht="24" customHeight="1" x14ac:dyDescent="0.2">
      <c r="A38" s="33">
        <v>17</v>
      </c>
      <c r="B38" s="26">
        <v>6</v>
      </c>
      <c r="C38" s="26">
        <v>10115797469</v>
      </c>
      <c r="D38" s="27" t="s">
        <v>71</v>
      </c>
      <c r="E38" s="28" t="s">
        <v>72</v>
      </c>
      <c r="F38" s="26" t="s">
        <v>27</v>
      </c>
      <c r="G38" s="26" t="s">
        <v>28</v>
      </c>
      <c r="H38" s="29">
        <v>7.2534722222222223E-2</v>
      </c>
      <c r="I38" s="29">
        <f t="shared" si="0"/>
        <v>1.1574074074074958E-4</v>
      </c>
      <c r="J38" s="30">
        <f t="shared" si="1"/>
        <v>37.912876974629008</v>
      </c>
      <c r="K38" s="39"/>
      <c r="L38" s="40"/>
    </row>
    <row r="39" spans="1:12" ht="24" customHeight="1" x14ac:dyDescent="0.2">
      <c r="A39" s="33">
        <v>18</v>
      </c>
      <c r="B39" s="26">
        <v>22</v>
      </c>
      <c r="C39" s="26">
        <v>10114710463</v>
      </c>
      <c r="D39" s="27" t="s">
        <v>89</v>
      </c>
      <c r="E39" s="28" t="s">
        <v>90</v>
      </c>
      <c r="F39" s="26" t="s">
        <v>27</v>
      </c>
      <c r="G39" s="26" t="s">
        <v>125</v>
      </c>
      <c r="H39" s="29">
        <v>7.2592592592592597E-2</v>
      </c>
      <c r="I39" s="29">
        <f t="shared" si="0"/>
        <v>1.7361111111112437E-4</v>
      </c>
      <c r="J39" s="30">
        <f t="shared" si="1"/>
        <v>37.882653061224488</v>
      </c>
      <c r="K39" s="39"/>
      <c r="L39" s="40"/>
    </row>
    <row r="40" spans="1:12" ht="24" customHeight="1" x14ac:dyDescent="0.2">
      <c r="A40" s="33">
        <v>19</v>
      </c>
      <c r="B40" s="26">
        <v>10</v>
      </c>
      <c r="C40" s="26">
        <v>10098853804</v>
      </c>
      <c r="D40" s="27" t="s">
        <v>75</v>
      </c>
      <c r="E40" s="28" t="s">
        <v>76</v>
      </c>
      <c r="F40" s="26" t="s">
        <v>27</v>
      </c>
      <c r="G40" s="26" t="s">
        <v>48</v>
      </c>
      <c r="H40" s="29">
        <v>7.2997685185185179E-2</v>
      </c>
      <c r="I40" s="29">
        <f t="shared" si="0"/>
        <v>5.7870370370370627E-4</v>
      </c>
      <c r="J40" s="30">
        <f t="shared" si="1"/>
        <v>37.672427461550654</v>
      </c>
      <c r="K40" s="39"/>
      <c r="L40" s="40"/>
    </row>
    <row r="41" spans="1:12" ht="24" customHeight="1" x14ac:dyDescent="0.2">
      <c r="A41" s="33">
        <v>20</v>
      </c>
      <c r="B41" s="26">
        <v>15</v>
      </c>
      <c r="C41" s="26">
        <v>10105798890</v>
      </c>
      <c r="D41" s="27" t="s">
        <v>104</v>
      </c>
      <c r="E41" s="28" t="s">
        <v>105</v>
      </c>
      <c r="F41" s="26" t="s">
        <v>31</v>
      </c>
      <c r="G41" s="26" t="s">
        <v>128</v>
      </c>
      <c r="H41" s="29">
        <v>7.3599537037037033E-2</v>
      </c>
      <c r="I41" s="29">
        <f t="shared" si="0"/>
        <v>1.1805555555555597E-3</v>
      </c>
      <c r="J41" s="30">
        <f t="shared" si="1"/>
        <v>37.364365466268282</v>
      </c>
      <c r="K41" s="39"/>
      <c r="L41" s="40"/>
    </row>
    <row r="42" spans="1:12" ht="24" customHeight="1" x14ac:dyDescent="0.2">
      <c r="A42" s="33">
        <v>21</v>
      </c>
      <c r="B42" s="26">
        <v>35</v>
      </c>
      <c r="C42" s="26">
        <v>10096458194</v>
      </c>
      <c r="D42" s="27" t="s">
        <v>112</v>
      </c>
      <c r="E42" s="28" t="s">
        <v>113</v>
      </c>
      <c r="F42" s="26" t="s">
        <v>31</v>
      </c>
      <c r="G42" s="26" t="s">
        <v>131</v>
      </c>
      <c r="H42" s="29">
        <v>7.3599537037037033E-2</v>
      </c>
      <c r="I42" s="29">
        <f t="shared" si="0"/>
        <v>1.1805555555555597E-3</v>
      </c>
      <c r="J42" s="30">
        <f t="shared" si="1"/>
        <v>37.364365466268282</v>
      </c>
      <c r="K42" s="39"/>
      <c r="L42" s="40"/>
    </row>
    <row r="43" spans="1:12" ht="24" customHeight="1" x14ac:dyDescent="0.2">
      <c r="A43" s="33">
        <v>22</v>
      </c>
      <c r="B43" s="26">
        <v>1</v>
      </c>
      <c r="C43" s="26">
        <v>10105843451</v>
      </c>
      <c r="D43" s="27" t="s">
        <v>108</v>
      </c>
      <c r="E43" s="28" t="s">
        <v>109</v>
      </c>
      <c r="F43" s="26" t="s">
        <v>31</v>
      </c>
      <c r="G43" s="26" t="s">
        <v>127</v>
      </c>
      <c r="H43" s="29">
        <v>7.3599537037037033E-2</v>
      </c>
      <c r="I43" s="29">
        <f t="shared" si="0"/>
        <v>1.1805555555555597E-3</v>
      </c>
      <c r="J43" s="30">
        <f t="shared" si="1"/>
        <v>37.364365466268282</v>
      </c>
      <c r="K43" s="39"/>
      <c r="L43" s="40"/>
    </row>
    <row r="44" spans="1:12" ht="24" customHeight="1" x14ac:dyDescent="0.2">
      <c r="A44" s="33">
        <v>23</v>
      </c>
      <c r="B44" s="26">
        <v>31</v>
      </c>
      <c r="C44" s="26">
        <v>10128816788</v>
      </c>
      <c r="D44" s="27" t="s">
        <v>114</v>
      </c>
      <c r="E44" s="28" t="s">
        <v>115</v>
      </c>
      <c r="F44" s="26" t="s">
        <v>31</v>
      </c>
      <c r="G44" s="26" t="s">
        <v>116</v>
      </c>
      <c r="H44" s="29">
        <v>7.3599537037037033E-2</v>
      </c>
      <c r="I44" s="29">
        <f t="shared" si="0"/>
        <v>1.1805555555555597E-3</v>
      </c>
      <c r="J44" s="30">
        <f t="shared" si="1"/>
        <v>37.364365466268282</v>
      </c>
      <c r="K44" s="39"/>
      <c r="L44" s="40"/>
    </row>
    <row r="45" spans="1:12" ht="24" customHeight="1" x14ac:dyDescent="0.2">
      <c r="A45" s="33">
        <v>24</v>
      </c>
      <c r="B45" s="26">
        <v>36</v>
      </c>
      <c r="C45" s="26">
        <v>10107339978</v>
      </c>
      <c r="D45" s="27" t="s">
        <v>106</v>
      </c>
      <c r="E45" s="28" t="s">
        <v>107</v>
      </c>
      <c r="F45" s="26" t="s">
        <v>27</v>
      </c>
      <c r="G45" s="26" t="s">
        <v>131</v>
      </c>
      <c r="H45" s="29">
        <v>7.3599537037037033E-2</v>
      </c>
      <c r="I45" s="29">
        <f t="shared" si="0"/>
        <v>1.1805555555555597E-3</v>
      </c>
      <c r="J45" s="30">
        <f t="shared" si="1"/>
        <v>37.364365466268282</v>
      </c>
      <c r="K45" s="39"/>
      <c r="L45" s="40"/>
    </row>
    <row r="46" spans="1:12" ht="24" customHeight="1" x14ac:dyDescent="0.2">
      <c r="A46" s="33">
        <v>25</v>
      </c>
      <c r="B46" s="26">
        <v>2</v>
      </c>
      <c r="C46" s="26">
        <v>10105843451</v>
      </c>
      <c r="D46" s="27" t="s">
        <v>63</v>
      </c>
      <c r="E46" s="28" t="s">
        <v>64</v>
      </c>
      <c r="F46" s="26" t="s">
        <v>31</v>
      </c>
      <c r="G46" s="26" t="s">
        <v>127</v>
      </c>
      <c r="H46" s="29">
        <v>7.3599537037037033E-2</v>
      </c>
      <c r="I46" s="29">
        <f t="shared" si="0"/>
        <v>1.1805555555555597E-3</v>
      </c>
      <c r="J46" s="30">
        <f t="shared" si="1"/>
        <v>37.364365466268282</v>
      </c>
      <c r="K46" s="39"/>
      <c r="L46" s="40"/>
    </row>
    <row r="47" spans="1:12" ht="24" customHeight="1" x14ac:dyDescent="0.2">
      <c r="A47" s="33">
        <v>26</v>
      </c>
      <c r="B47" s="26">
        <v>37</v>
      </c>
      <c r="C47" s="26">
        <v>10105935704</v>
      </c>
      <c r="D47" s="27" t="s">
        <v>117</v>
      </c>
      <c r="E47" s="28" t="s">
        <v>82</v>
      </c>
      <c r="F47" s="26" t="s">
        <v>32</v>
      </c>
      <c r="G47" s="26" t="s">
        <v>131</v>
      </c>
      <c r="H47" s="29">
        <v>7.3599537037037033E-2</v>
      </c>
      <c r="I47" s="29">
        <f t="shared" si="0"/>
        <v>1.1805555555555597E-3</v>
      </c>
      <c r="J47" s="30">
        <f t="shared" si="1"/>
        <v>37.364365466268282</v>
      </c>
      <c r="K47" s="39"/>
      <c r="L47" s="40"/>
    </row>
    <row r="48" spans="1:12" ht="24" customHeight="1" x14ac:dyDescent="0.2">
      <c r="A48" s="33">
        <v>27</v>
      </c>
      <c r="B48" s="26">
        <v>33</v>
      </c>
      <c r="C48" s="26">
        <v>10104451907</v>
      </c>
      <c r="D48" s="27" t="s">
        <v>110</v>
      </c>
      <c r="E48" s="28" t="s">
        <v>111</v>
      </c>
      <c r="F48" s="26" t="s">
        <v>33</v>
      </c>
      <c r="G48" s="26" t="s">
        <v>29</v>
      </c>
      <c r="H48" s="29">
        <v>7.3599537037037033E-2</v>
      </c>
      <c r="I48" s="29">
        <f t="shared" si="0"/>
        <v>1.1805555555555597E-3</v>
      </c>
      <c r="J48" s="30">
        <f t="shared" si="1"/>
        <v>37.364365466268282</v>
      </c>
      <c r="K48" s="39"/>
      <c r="L48" s="40"/>
    </row>
    <row r="49" spans="1:12" ht="24" customHeight="1" x14ac:dyDescent="0.2">
      <c r="A49" s="33">
        <v>28</v>
      </c>
      <c r="B49" s="26">
        <v>32</v>
      </c>
      <c r="C49" s="26">
        <v>10128818004</v>
      </c>
      <c r="D49" s="27" t="s">
        <v>120</v>
      </c>
      <c r="E49" s="28" t="s">
        <v>121</v>
      </c>
      <c r="F49" s="26" t="s">
        <v>32</v>
      </c>
      <c r="G49" s="26" t="s">
        <v>116</v>
      </c>
      <c r="H49" s="29">
        <v>7.3599537037037033E-2</v>
      </c>
      <c r="I49" s="29">
        <f t="shared" si="0"/>
        <v>1.1805555555555597E-3</v>
      </c>
      <c r="J49" s="30">
        <f t="shared" si="1"/>
        <v>37.364365466268282</v>
      </c>
      <c r="K49" s="39"/>
      <c r="L49" s="40"/>
    </row>
    <row r="50" spans="1:12" ht="24" customHeight="1" x14ac:dyDescent="0.2">
      <c r="A50" s="33">
        <v>29</v>
      </c>
      <c r="B50" s="26">
        <v>34</v>
      </c>
      <c r="C50" s="26"/>
      <c r="D50" s="27" t="s">
        <v>118</v>
      </c>
      <c r="E50" s="28" t="s">
        <v>119</v>
      </c>
      <c r="F50" s="26" t="s">
        <v>33</v>
      </c>
      <c r="G50" s="26" t="s">
        <v>29</v>
      </c>
      <c r="H50" s="29">
        <v>7.3599537037037033E-2</v>
      </c>
      <c r="I50" s="29">
        <f t="shared" ref="I50:I56" si="2">H50-$H$22</f>
        <v>1.1805555555555597E-3</v>
      </c>
      <c r="J50" s="30">
        <f t="shared" ref="J50:J56" si="3">$K$19/(HOUR(H50)+MINUTE(H50)/60+SECOND(H50)/3600)</f>
        <v>37.364365466268282</v>
      </c>
      <c r="K50" s="39"/>
      <c r="L50" s="40"/>
    </row>
    <row r="51" spans="1:12" ht="24" customHeight="1" x14ac:dyDescent="0.2">
      <c r="A51" s="33">
        <v>30</v>
      </c>
      <c r="B51" s="26">
        <v>24</v>
      </c>
      <c r="C51" s="26"/>
      <c r="D51" s="27" t="s">
        <v>124</v>
      </c>
      <c r="E51" s="28" t="s">
        <v>135</v>
      </c>
      <c r="F51" s="26" t="s">
        <v>33</v>
      </c>
      <c r="G51" s="26" t="s">
        <v>125</v>
      </c>
      <c r="H51" s="29">
        <v>7.6805555555555557E-2</v>
      </c>
      <c r="I51" s="29">
        <f t="shared" si="2"/>
        <v>4.3865740740740844E-3</v>
      </c>
      <c r="J51" s="30">
        <f t="shared" si="3"/>
        <v>35.804701627486438</v>
      </c>
      <c r="K51" s="39"/>
      <c r="L51" s="40"/>
    </row>
    <row r="52" spans="1:12" ht="24" customHeight="1" x14ac:dyDescent="0.2">
      <c r="A52" s="33">
        <v>31</v>
      </c>
      <c r="B52" s="26">
        <v>23</v>
      </c>
      <c r="C52" s="26">
        <v>10115446249</v>
      </c>
      <c r="D52" s="27" t="s">
        <v>103</v>
      </c>
      <c r="E52" s="28" t="s">
        <v>136</v>
      </c>
      <c r="F52" s="26" t="s">
        <v>33</v>
      </c>
      <c r="G52" s="26" t="s">
        <v>125</v>
      </c>
      <c r="H52" s="29">
        <v>7.6805555555555557E-2</v>
      </c>
      <c r="I52" s="29">
        <f t="shared" si="2"/>
        <v>4.3865740740740844E-3</v>
      </c>
      <c r="J52" s="30">
        <f t="shared" si="3"/>
        <v>35.804701627486438</v>
      </c>
      <c r="K52" s="39"/>
      <c r="L52" s="40"/>
    </row>
    <row r="53" spans="1:12" ht="24" customHeight="1" x14ac:dyDescent="0.2">
      <c r="A53" s="33">
        <v>32</v>
      </c>
      <c r="B53" s="26">
        <v>13</v>
      </c>
      <c r="C53" s="26">
        <v>10126946409</v>
      </c>
      <c r="D53" s="27" t="s">
        <v>83</v>
      </c>
      <c r="E53" s="28" t="s">
        <v>84</v>
      </c>
      <c r="F53" s="26" t="s">
        <v>31</v>
      </c>
      <c r="G53" s="26" t="s">
        <v>128</v>
      </c>
      <c r="H53" s="29">
        <v>8.1388888888888886E-2</v>
      </c>
      <c r="I53" s="29">
        <f t="shared" si="2"/>
        <v>8.9699074074074125E-3</v>
      </c>
      <c r="J53" s="30">
        <f t="shared" si="3"/>
        <v>33.788395904436861</v>
      </c>
      <c r="K53" s="39"/>
      <c r="L53" s="40"/>
    </row>
    <row r="54" spans="1:12" ht="24" customHeight="1" x14ac:dyDescent="0.2">
      <c r="A54" s="33">
        <v>33</v>
      </c>
      <c r="B54" s="26">
        <v>25</v>
      </c>
      <c r="C54" s="26"/>
      <c r="D54" s="27" t="s">
        <v>122</v>
      </c>
      <c r="E54" s="28" t="s">
        <v>123</v>
      </c>
      <c r="F54" s="26" t="s">
        <v>33</v>
      </c>
      <c r="G54" s="26" t="s">
        <v>125</v>
      </c>
      <c r="H54" s="29">
        <v>8.2916666666666666E-2</v>
      </c>
      <c r="I54" s="29">
        <f t="shared" si="2"/>
        <v>1.0497685185185193E-2</v>
      </c>
      <c r="J54" s="30">
        <f t="shared" si="3"/>
        <v>33.165829145728644</v>
      </c>
      <c r="K54" s="39"/>
      <c r="L54" s="40"/>
    </row>
    <row r="55" spans="1:12" ht="24" customHeight="1" x14ac:dyDescent="0.2">
      <c r="A55" s="33">
        <v>34</v>
      </c>
      <c r="B55" s="26">
        <v>26</v>
      </c>
      <c r="C55" s="26"/>
      <c r="D55" s="27" t="s">
        <v>101</v>
      </c>
      <c r="E55" s="28" t="s">
        <v>102</v>
      </c>
      <c r="F55" s="26" t="s">
        <v>33</v>
      </c>
      <c r="G55" s="26" t="s">
        <v>125</v>
      </c>
      <c r="H55" s="29">
        <v>8.2916666666666666E-2</v>
      </c>
      <c r="I55" s="29">
        <f t="shared" si="2"/>
        <v>1.0497685185185193E-2</v>
      </c>
      <c r="J55" s="30">
        <f t="shared" si="3"/>
        <v>33.165829145728644</v>
      </c>
      <c r="K55" s="39"/>
      <c r="L55" s="40"/>
    </row>
    <row r="56" spans="1:12" ht="24" customHeight="1" thickBot="1" x14ac:dyDescent="0.25">
      <c r="A56" s="48">
        <v>35</v>
      </c>
      <c r="B56" s="49">
        <v>63</v>
      </c>
      <c r="C56" s="41"/>
      <c r="D56" s="42" t="s">
        <v>99</v>
      </c>
      <c r="E56" s="43" t="s">
        <v>100</v>
      </c>
      <c r="F56" s="41" t="s">
        <v>32</v>
      </c>
      <c r="G56" s="41" t="s">
        <v>130</v>
      </c>
      <c r="H56" s="44">
        <v>8.2916666666666666E-2</v>
      </c>
      <c r="I56" s="44">
        <f t="shared" si="2"/>
        <v>1.0497685185185193E-2</v>
      </c>
      <c r="J56" s="45">
        <f t="shared" si="3"/>
        <v>33.165829145728644</v>
      </c>
      <c r="K56" s="46"/>
      <c r="L56" s="47"/>
    </row>
    <row r="57" spans="1:12" ht="6.75" customHeight="1" thickTop="1" thickBot="1" x14ac:dyDescent="0.25">
      <c r="A57" s="6"/>
      <c r="B57" s="7"/>
      <c r="C57" s="7"/>
      <c r="D57" s="8"/>
      <c r="E57" s="9"/>
      <c r="F57" s="10"/>
      <c r="G57" s="11"/>
      <c r="H57" s="12"/>
      <c r="I57" s="12"/>
      <c r="J57" s="12"/>
      <c r="K57" s="12"/>
      <c r="L57" s="12"/>
    </row>
    <row r="58" spans="1:12" s="50" customFormat="1" ht="15.75" thickTop="1" x14ac:dyDescent="0.2">
      <c r="A58" s="107" t="s">
        <v>5</v>
      </c>
      <c r="B58" s="108"/>
      <c r="C58" s="108"/>
      <c r="D58" s="108"/>
      <c r="E58" s="96"/>
      <c r="F58" s="96"/>
      <c r="G58" s="96"/>
      <c r="H58" s="108" t="s">
        <v>6</v>
      </c>
      <c r="I58" s="108"/>
      <c r="J58" s="108"/>
      <c r="K58" s="108"/>
      <c r="L58" s="109"/>
    </row>
    <row r="59" spans="1:12" s="50" customFormat="1" ht="15" x14ac:dyDescent="0.2">
      <c r="A59" s="2" t="s">
        <v>139</v>
      </c>
      <c r="B59" s="97"/>
      <c r="C59" s="98"/>
      <c r="H59" s="1" t="s">
        <v>34</v>
      </c>
      <c r="I59" s="13">
        <v>10</v>
      </c>
      <c r="K59" s="14" t="s">
        <v>35</v>
      </c>
      <c r="L59" s="15">
        <f>COUNTIF(F20:F57,"ЗМС")</f>
        <v>0</v>
      </c>
    </row>
    <row r="60" spans="1:12" s="50" customFormat="1" ht="15" x14ac:dyDescent="0.2">
      <c r="A60" s="2" t="s">
        <v>138</v>
      </c>
      <c r="B60" s="97"/>
      <c r="C60" s="98"/>
      <c r="H60" s="1" t="s">
        <v>36</v>
      </c>
      <c r="I60" s="13">
        <f>I61+I65</f>
        <v>35</v>
      </c>
      <c r="K60" s="14" t="s">
        <v>37</v>
      </c>
      <c r="L60" s="15">
        <f>COUNTIF(F20:F57,"МСМК")</f>
        <v>0</v>
      </c>
    </row>
    <row r="61" spans="1:12" s="50" customFormat="1" ht="15" x14ac:dyDescent="0.2">
      <c r="A61" s="2" t="s">
        <v>126</v>
      </c>
      <c r="B61" s="97"/>
      <c r="C61" s="98"/>
      <c r="H61" s="1" t="s">
        <v>38</v>
      </c>
      <c r="I61" s="13">
        <f>I62+I63+I64</f>
        <v>35</v>
      </c>
      <c r="K61" s="14" t="s">
        <v>39</v>
      </c>
      <c r="L61" s="15">
        <f>COUNTIF(F20:F57,"МС")</f>
        <v>0</v>
      </c>
    </row>
    <row r="62" spans="1:12" s="50" customFormat="1" ht="15" x14ac:dyDescent="0.2">
      <c r="A62" s="2" t="s">
        <v>137</v>
      </c>
      <c r="B62" s="97"/>
      <c r="C62" s="98"/>
      <c r="H62" s="1" t="s">
        <v>40</v>
      </c>
      <c r="I62" s="13">
        <f>COUNT(A20:A57)</f>
        <v>35</v>
      </c>
      <c r="K62" s="14" t="s">
        <v>27</v>
      </c>
      <c r="L62" s="15">
        <f>COUNTIF(F20:F57,"КМС")</f>
        <v>8</v>
      </c>
    </row>
    <row r="63" spans="1:12" s="50" customFormat="1" ht="15" x14ac:dyDescent="0.2">
      <c r="A63" s="16"/>
      <c r="B63" s="97"/>
      <c r="C63" s="98"/>
      <c r="H63" s="1" t="s">
        <v>41</v>
      </c>
      <c r="I63" s="13">
        <f>COUNTIF(A20:A57,"НФ")</f>
        <v>0</v>
      </c>
      <c r="K63" s="14" t="s">
        <v>31</v>
      </c>
      <c r="L63" s="15">
        <f>COUNTIF(F20:F57,"1 СР")</f>
        <v>11</v>
      </c>
    </row>
    <row r="64" spans="1:12" s="50" customFormat="1" ht="15" x14ac:dyDescent="0.2">
      <c r="A64" s="3"/>
      <c r="B64" s="97"/>
      <c r="C64" s="98"/>
      <c r="H64" s="1" t="s">
        <v>42</v>
      </c>
      <c r="I64" s="13">
        <f>COUNTIF(A20:A57,"ДСКВ")</f>
        <v>0</v>
      </c>
      <c r="K64" s="17" t="s">
        <v>32</v>
      </c>
      <c r="L64" s="18">
        <f>COUNTIF(F20:F57,"2 СР")</f>
        <v>10</v>
      </c>
    </row>
    <row r="65" spans="1:12" s="50" customFormat="1" ht="15" x14ac:dyDescent="0.2">
      <c r="A65" s="3"/>
      <c r="B65" s="97"/>
      <c r="C65" s="98"/>
      <c r="D65" s="99"/>
      <c r="E65" s="99"/>
      <c r="F65" s="99"/>
      <c r="G65" s="99"/>
      <c r="H65" s="1" t="s">
        <v>43</v>
      </c>
      <c r="I65" s="13">
        <f>COUNTIF(A20:A57,"НС")</f>
        <v>0</v>
      </c>
      <c r="J65" s="99"/>
      <c r="K65" s="17" t="s">
        <v>33</v>
      </c>
      <c r="L65" s="19">
        <f>COUNTIF(F20:F57,"3 СР")</f>
        <v>6</v>
      </c>
    </row>
    <row r="66" spans="1:12" s="50" customFormat="1" ht="8.25" customHeight="1" x14ac:dyDescent="0.2">
      <c r="A66" s="20"/>
      <c r="B66" s="100"/>
      <c r="C66" s="100"/>
      <c r="H66" s="21"/>
      <c r="I66" s="22"/>
      <c r="K66" s="23"/>
      <c r="L66" s="24"/>
    </row>
    <row r="67" spans="1:12" s="50" customFormat="1" ht="15.75" x14ac:dyDescent="0.2">
      <c r="A67" s="105" t="s">
        <v>3</v>
      </c>
      <c r="B67" s="106"/>
      <c r="C67" s="106"/>
      <c r="D67" s="106"/>
      <c r="E67" s="106" t="s">
        <v>12</v>
      </c>
      <c r="F67" s="106"/>
      <c r="G67" s="106"/>
      <c r="H67" s="106" t="s">
        <v>4</v>
      </c>
      <c r="I67" s="106"/>
      <c r="J67" s="106" t="s">
        <v>145</v>
      </c>
      <c r="K67" s="106"/>
      <c r="L67" s="110"/>
    </row>
    <row r="68" spans="1:12" s="50" customFormat="1" x14ac:dyDescent="0.2">
      <c r="A68" s="113"/>
      <c r="B68" s="114"/>
      <c r="C68" s="114"/>
      <c r="D68" s="114"/>
      <c r="E68" s="114"/>
      <c r="F68" s="115"/>
      <c r="G68" s="115"/>
      <c r="H68" s="115"/>
      <c r="I68" s="115"/>
      <c r="J68" s="115"/>
      <c r="K68" s="115"/>
      <c r="L68" s="116"/>
    </row>
    <row r="69" spans="1:12" s="50" customFormat="1" x14ac:dyDescent="0.2">
      <c r="A69" s="101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3"/>
    </row>
    <row r="70" spans="1:12" s="50" customFormat="1" x14ac:dyDescent="0.2">
      <c r="A70" s="101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3"/>
    </row>
    <row r="71" spans="1:12" s="50" customFormat="1" x14ac:dyDescent="0.2">
      <c r="A71" s="101"/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3"/>
    </row>
    <row r="72" spans="1:12" s="50" customFormat="1" x14ac:dyDescent="0.2">
      <c r="A72" s="113"/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7"/>
    </row>
    <row r="73" spans="1:12" s="50" customFormat="1" x14ac:dyDescent="0.2">
      <c r="A73" s="113"/>
      <c r="B73" s="114"/>
      <c r="C73" s="114"/>
      <c r="D73" s="114"/>
      <c r="E73" s="114"/>
      <c r="F73" s="118"/>
      <c r="G73" s="118"/>
      <c r="H73" s="118"/>
      <c r="I73" s="118"/>
      <c r="J73" s="118"/>
      <c r="K73" s="118"/>
      <c r="L73" s="119"/>
    </row>
    <row r="74" spans="1:12" s="104" customFormat="1" ht="15.75" thickBot="1" x14ac:dyDescent="0.25">
      <c r="A74" s="111"/>
      <c r="B74" s="112"/>
      <c r="C74" s="112"/>
      <c r="D74" s="112"/>
      <c r="E74" s="112" t="str">
        <f>G17</f>
        <v>ЖДАНКИН К.В. (1К, г.Выкса]</v>
      </c>
      <c r="F74" s="112"/>
      <c r="G74" s="112"/>
      <c r="H74" s="112" t="str">
        <f>G18</f>
        <v>ЖАРИНОВА О.В. (ВК, г.Выкса)</v>
      </c>
      <c r="I74" s="112"/>
      <c r="J74" s="112" t="str">
        <f>G19</f>
        <v>КАРЦЕВ M.E. (BK, г.Ульяновск)</v>
      </c>
      <c r="K74" s="112"/>
      <c r="L74" s="120"/>
    </row>
    <row r="75" spans="1:12" ht="13.5" thickTop="1" x14ac:dyDescent="0.2"/>
  </sheetData>
  <mergeCells count="29">
    <mergeCell ref="H15:L15"/>
    <mergeCell ref="A7:L7"/>
    <mergeCell ref="A1:L1"/>
    <mergeCell ref="A2:L2"/>
    <mergeCell ref="A3:L3"/>
    <mergeCell ref="A4:L4"/>
    <mergeCell ref="A6:L6"/>
    <mergeCell ref="A9:L9"/>
    <mergeCell ref="A10:L10"/>
    <mergeCell ref="A11:L11"/>
    <mergeCell ref="A15:G15"/>
    <mergeCell ref="A5:L5"/>
    <mergeCell ref="A8:L8"/>
    <mergeCell ref="A74:D74"/>
    <mergeCell ref="A68:E68"/>
    <mergeCell ref="F68:L68"/>
    <mergeCell ref="A72:E72"/>
    <mergeCell ref="F72:L72"/>
    <mergeCell ref="A73:E73"/>
    <mergeCell ref="F73:L73"/>
    <mergeCell ref="E74:G74"/>
    <mergeCell ref="H74:I74"/>
    <mergeCell ref="J74:L74"/>
    <mergeCell ref="A67:D67"/>
    <mergeCell ref="A58:D58"/>
    <mergeCell ref="H58:L58"/>
    <mergeCell ref="E67:G67"/>
    <mergeCell ref="H67:I67"/>
    <mergeCell ref="J67:L67"/>
  </mergeCells>
  <conditionalFormatting sqref="H59:H66">
    <cfRule type="duplicateValues" dxfId="0" priority="1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61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 гонка юн</vt:lpstr>
      <vt:lpstr>'гр гонка юн'!Заголовки_для_печати</vt:lpstr>
      <vt:lpstr>'гр гонка юн'!Область_печати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2021-05-30T11:18:43Z</cp:lastPrinted>
  <dcterms:created xsi:type="dcterms:W3CDTF">1996-10-08T23:32:33Z</dcterms:created>
  <dcterms:modified xsi:type="dcterms:W3CDTF">2022-08-01T13:36:10Z</dcterms:modified>
</cp:coreProperties>
</file>