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ИГВ без отсечек" sheetId="98" r:id="rId1"/>
  </sheets>
  <definedNames>
    <definedName name="_xlnm.Print_Titles" localSheetId="0">'ИГВ без отсечек'!$21:$22</definedName>
    <definedName name="_xlnm.Print_Area" localSheetId="0">'ИГВ без отсечек'!$A$1:$L$78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4" i="98" l="1"/>
  <c r="J34" i="98"/>
  <c r="I35" i="98"/>
  <c r="J35" i="98"/>
  <c r="I36" i="98"/>
  <c r="J36" i="98"/>
  <c r="I37" i="98"/>
  <c r="J37" i="98"/>
  <c r="I38" i="98"/>
  <c r="J38" i="98"/>
  <c r="I39" i="98"/>
  <c r="J39" i="98"/>
  <c r="I40" i="98"/>
  <c r="J40" i="98"/>
  <c r="I41" i="98"/>
  <c r="J41" i="98"/>
  <c r="I42" i="98"/>
  <c r="J42" i="98"/>
  <c r="I43" i="98"/>
  <c r="J43" i="98"/>
  <c r="I44" i="98"/>
  <c r="J44" i="98"/>
  <c r="I45" i="98"/>
  <c r="J45" i="98"/>
  <c r="I46" i="98"/>
  <c r="J46" i="98"/>
  <c r="I47" i="98"/>
  <c r="J47" i="98"/>
  <c r="I48" i="98"/>
  <c r="J48" i="98"/>
  <c r="I49" i="98"/>
  <c r="J49" i="98"/>
  <c r="I50" i="98"/>
  <c r="J50" i="98"/>
  <c r="I51" i="98"/>
  <c r="J51" i="98"/>
  <c r="I52" i="98"/>
  <c r="J52" i="98"/>
  <c r="I53" i="98"/>
  <c r="J53" i="98"/>
  <c r="I54" i="98"/>
  <c r="J54" i="98"/>
  <c r="I55" i="98"/>
  <c r="J55" i="98"/>
  <c r="I56" i="98"/>
  <c r="J56" i="98"/>
  <c r="I57" i="98"/>
  <c r="J57" i="98"/>
  <c r="I58" i="98"/>
  <c r="J58" i="98"/>
  <c r="I59" i="98"/>
  <c r="J59" i="98"/>
  <c r="I60" i="98"/>
  <c r="J60" i="98"/>
  <c r="H78" i="98" l="1"/>
  <c r="E78" i="98"/>
  <c r="J23" i="98" l="1"/>
  <c r="K78" i="98" l="1"/>
  <c r="L69" i="98"/>
  <c r="L68" i="98"/>
  <c r="L67" i="98"/>
  <c r="L66" i="98"/>
  <c r="L65" i="98"/>
  <c r="L64" i="98"/>
  <c r="L63" i="98"/>
  <c r="H70" i="98"/>
  <c r="H69" i="98"/>
  <c r="H68" i="98"/>
  <c r="H67" i="98"/>
  <c r="H66" i="98"/>
  <c r="J24" i="98"/>
  <c r="J25" i="98"/>
  <c r="J26" i="98"/>
  <c r="J27" i="98"/>
  <c r="J28" i="98"/>
  <c r="J29" i="98"/>
  <c r="J30" i="98"/>
  <c r="J31" i="98"/>
  <c r="J32" i="98"/>
  <c r="J33" i="98"/>
  <c r="I25" i="98"/>
  <c r="I26" i="98"/>
  <c r="I27" i="98"/>
  <c r="I28" i="98"/>
  <c r="I29" i="98"/>
  <c r="I30" i="98"/>
  <c r="I31" i="98"/>
  <c r="I32" i="98"/>
  <c r="I33" i="98"/>
  <c r="I24" i="98"/>
  <c r="H65" i="98" l="1"/>
  <c r="H64" i="98" s="1"/>
</calcChain>
</file>

<file path=xl/sharedStrings.xml><?xml version="1.0" encoding="utf-8"?>
<sst xmlns="http://schemas.openxmlformats.org/spreadsheetml/2006/main" count="264" uniqueCount="151">
  <si>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</si>
  <si>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</si>
  <si>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</si>
  <si>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</si>
  <si>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</si>
  <si>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</si>
  <si>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</si>
  <si>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</si>
  <si>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</si>
  <si>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</si>
  <si>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</si>
  <si>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</si>
  <si>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</si>
  <si>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</si>
  <si>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</si>
  <si>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</si>
  <si>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</si>
  <si>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</si>
  <si>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</si>
  <si>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</si>
  <si>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</si>
  <si>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</si>
  <si>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</si>
  <si>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</si>
  <si>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</si>
  <si>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</si>
  <si>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</si>
  <si>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</si>
  <si>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</si>
  <si>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</si>
  <si>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</si>
  <si>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</si>
  <si>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</si>
  <si>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</si>
  <si>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</si>
  <si>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</si>
  <si>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</si>
  <si>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</si>
  <si>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</si>
  <si>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</si>
  <si>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ВСЕРОССИЙСКИЕ СОРЕВНОВАНИЯ</t>
  </si>
  <si>
    <t>Лимит времени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</si>
  <si>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</si>
  <si>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</si>
  <si>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Воронежская область</t>
  </si>
  <si>
    <t>шоссе - индивидуальная гонка на время 5 км</t>
  </si>
  <si>
    <t>5 км /1</t>
  </si>
  <si>
    <t/>
  </si>
  <si>
    <t>МЕСТО ПРОВЕДЕНИЯ: г. Воронеж - СК "Олимпик"</t>
  </si>
  <si>
    <t xml:space="preserve">НАЧАЛО ГОНКИ: 10 ч 00 м </t>
  </si>
  <si>
    <t>НАЗВАНИЕ ТРАССЫ / РЕГ. НОМЕР: Лыжный СК с освещенной лыжероллерной трассой/ 0065515</t>
  </si>
  <si>
    <t>МАКСИМАЛЬНЫЙ ПЕРЕПАД (HD): 5</t>
  </si>
  <si>
    <t>СУММА ПОЛОЖИТЕЛЬНЫХ ПЕРЕПАДОВ ВЫСОТЫ НА ДИСТАНЦИИ (ТС): 9</t>
  </si>
  <si>
    <t>№ ВРВС: 0080511611Я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</si>
  <si>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10 ч 40 м</t>
    </r>
  </si>
  <si>
    <t>Температура: +17+18</t>
  </si>
  <si>
    <t>Влажность: 35%</t>
  </si>
  <si>
    <t>Осадки: облачно с прояснениями</t>
  </si>
  <si>
    <t>Ветер: 4,0 км/ч (з)</t>
  </si>
  <si>
    <t>2 СР</t>
  </si>
  <si>
    <t>3 СР</t>
  </si>
  <si>
    <t>СУДЬЯ НА ФИНИШЕ</t>
  </si>
  <si>
    <t>№ ЕКП 2022: 5078</t>
  </si>
  <si>
    <t>Забайкальский край</t>
  </si>
  <si>
    <t>Предупредить: решение Президиума 1/2021 п.7 -форма гонщика</t>
  </si>
  <si>
    <t>Девушки 15-16 лет</t>
  </si>
  <si>
    <t>ЮРЧЕНКО Александра</t>
  </si>
  <si>
    <t>21.09.2007</t>
  </si>
  <si>
    <t>Тульская область</t>
  </si>
  <si>
    <t>ЕРМОЛОВА Дарья</t>
  </si>
  <si>
    <t>27.08.2006</t>
  </si>
  <si>
    <t>ИЗОТОВА Анна</t>
  </si>
  <si>
    <t>22.08.2007</t>
  </si>
  <si>
    <t>ТКАЧУК Анастасия</t>
  </si>
  <si>
    <t>26.04.2006</t>
  </si>
  <si>
    <t>ИГРУНОВА Екатерина</t>
  </si>
  <si>
    <t>04.08.2007</t>
  </si>
  <si>
    <t>КАРТОВЕЦ Дарья</t>
  </si>
  <si>
    <t>18.11.2007</t>
  </si>
  <si>
    <t>БАЛУХИНА Ариадна</t>
  </si>
  <si>
    <t>14.02.2006</t>
  </si>
  <si>
    <t>Краснодарский край</t>
  </si>
  <si>
    <t>МАЛЬЦЕВА Анастасия</t>
  </si>
  <si>
    <t>14.08.2008</t>
  </si>
  <si>
    <t>ДРЮНИНА Елизавета</t>
  </si>
  <si>
    <t>25.05.2006</t>
  </si>
  <si>
    <t>МИГАЧЕВА Елизавета</t>
  </si>
  <si>
    <t>11.05.2007</t>
  </si>
  <si>
    <t>Московская область</t>
  </si>
  <si>
    <t>ИГНАТЬЕВА Ксения</t>
  </si>
  <si>
    <t>02.01.2006</t>
  </si>
  <si>
    <t>БУЛАВКИНА Анастасия</t>
  </si>
  <si>
    <t>06.10.2007</t>
  </si>
  <si>
    <t>КАЗАНКОВА Дарья</t>
  </si>
  <si>
    <t>16.10.2008</t>
  </si>
  <si>
    <t>РОМАНОВА Ксения</t>
  </si>
  <si>
    <t>27.01.2007</t>
  </si>
  <si>
    <t>ДЮКАРЕВА Дарья</t>
  </si>
  <si>
    <t>01.02.2007</t>
  </si>
  <si>
    <t>Белгородская область</t>
  </si>
  <si>
    <t>БЕЛОЗЕРОВА Милена</t>
  </si>
  <si>
    <t>06.09.2007</t>
  </si>
  <si>
    <t>РОЗАНОВА Анастасия</t>
  </si>
  <si>
    <t>19.06.2006</t>
  </si>
  <si>
    <t>КОЗУЛИНА Анастасия</t>
  </si>
  <si>
    <t>06.04.2007</t>
  </si>
  <si>
    <t>МИНАШКИНА Тамила</t>
  </si>
  <si>
    <t>23.05.2008</t>
  </si>
  <si>
    <t>БОГДАНОВА Ольга</t>
  </si>
  <si>
    <t>11.12.2007</t>
  </si>
  <si>
    <t>БОБРОВА Мария</t>
  </si>
  <si>
    <t>21.03.2007</t>
  </si>
  <si>
    <t>СИЗЫХ Кристина</t>
  </si>
  <si>
    <t>29.11.2007</t>
  </si>
  <si>
    <t>Хабаровский край</t>
  </si>
  <si>
    <t>РАТНИКОВА Виктория</t>
  </si>
  <si>
    <t>БЕРЕБНЕВА Екатерина</t>
  </si>
  <si>
    <t>11.09.2007</t>
  </si>
  <si>
    <t>КОЛУПАЕВА Кристина</t>
  </si>
  <si>
    <t>18.03.2008</t>
  </si>
  <si>
    <t>ИВАНОВА Виктория</t>
  </si>
  <si>
    <t>23.05.2006</t>
  </si>
  <si>
    <t>ТКАЧУК Злата</t>
  </si>
  <si>
    <t>12.10.2008</t>
  </si>
  <si>
    <t>КУЗИНА Анна</t>
  </si>
  <si>
    <t>27.12.2007</t>
  </si>
  <si>
    <t>ХАТУНЦЕВА Александра</t>
  </si>
  <si>
    <t>31.01.2008</t>
  </si>
  <si>
    <t>КАМЕНЕВА Марина</t>
  </si>
  <si>
    <t>13.10.2007</t>
  </si>
  <si>
    <t>АКИНЬШИНА Карина</t>
  </si>
  <si>
    <t>04.02.2007</t>
  </si>
  <si>
    <t>ЁЛЫШЕВА Светлана</t>
  </si>
  <si>
    <t>11.08.2007</t>
  </si>
  <si>
    <t>САВЧЕНКО Ольга</t>
  </si>
  <si>
    <t>23.04.2006</t>
  </si>
  <si>
    <t>АЛЕЙНИК Полина</t>
  </si>
  <si>
    <t>15.08.2007</t>
  </si>
  <si>
    <t>ЛАЗАРЕВА Анастасия</t>
  </si>
  <si>
    <t>04.07.2007</t>
  </si>
  <si>
    <t>СЛЕСАРЕВА Елизавета</t>
  </si>
  <si>
    <t>03.01.2007</t>
  </si>
  <si>
    <t>Псковская область</t>
  </si>
  <si>
    <t>ТРУШ Диана</t>
  </si>
  <si>
    <t>19.09.2007</t>
  </si>
  <si>
    <t>КОРЯКОВА Елена</t>
  </si>
  <si>
    <t>12.02.2006</t>
  </si>
  <si>
    <t>ЕЛИФЕРОВ А.В. (ВК, г. ВОРОНЕЖ)</t>
  </si>
  <si>
    <t>ПОПОВА Е.В. (ВК, г. ВОРОНЕЖ)</t>
  </si>
  <si>
    <t>АГАПОВА И.А. (1 кат., г. ВОРОНЕЖ)</t>
  </si>
  <si>
    <t>ДАТА ПРОВЕДЕНИЯ: 12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</si>
</sst>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:mm:ss.00"/>
    <numFmt numFmtId="166" formatCode="dd/mm/yyyy"/>
    <numFmt numFmtId="167" formatCode="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4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9" fillId="0" borderId="1" xfId="8" applyFont="1" applyBorder="1" applyAlignment="1">
      <alignment horizontal="center" vertical="center" wrapText="1"/>
    </xf>
    <xf numFmtId="0" fontId="5" fillId="0" borderId="4" xfId="4" applyFont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top" inden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66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0" fontId="19" fillId="0" borderId="40" xfId="8" applyFont="1" applyBorder="1" applyAlignment="1">
      <alignment horizontal="center" vertical="center" wrapText="1"/>
    </xf>
    <xf numFmtId="167" fontId="5" fillId="0" borderId="4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88648</xdr:colOff>
      <xdr:row>3</xdr:row>
      <xdr:rowOff>112494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425872</xdr:colOff>
      <xdr:row>0</xdr:row>
      <xdr:rowOff>25346</xdr:rowOff>
    </xdr:from>
    <xdr:to>
      <xdr:col>3</xdr:col>
      <xdr:colOff>60779</xdr:colOff>
      <xdr:row>3</xdr:row>
      <xdr:rowOff>111705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472" y="25346"/>
          <a:ext cx="1057307" cy="670559"/>
        </a:xfrm>
        <a:prstGeom prst="rect">
          <a:avLst/>
        </a:prstGeom>
      </xdr:spPr>
    </xdr:pic>
    <xdr:clientData/>
  </xdr:twoCellAnchor>
  <xdr:twoCellAnchor>
    <xdr:from>
      <xdr:col>10</xdr:col>
      <xdr:colOff>276225</xdr:colOff>
      <xdr:row>0</xdr:row>
      <xdr:rowOff>47625</xdr:rowOff>
    </xdr:from>
    <xdr:to>
      <xdr:col>11</xdr:col>
      <xdr:colOff>104775</xdr:colOff>
      <xdr:row>4</xdr:row>
      <xdr:rowOff>9408</xdr:rowOff>
    </xdr:to>
    <xdr:pic>
      <xdr:nvPicPr>
        <xdr:cNvPr id="7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72650" y="47625"/>
          <a:ext cx="752475" cy="761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123825</xdr:rowOff>
    </xdr:from>
    <xdr:to>
      <xdr:col>11</xdr:col>
      <xdr:colOff>1085850</xdr:colOff>
      <xdr:row>4</xdr:row>
      <xdr:rowOff>36019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2382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79"/>
  <sheetViews>
    <sheetView tabSelected="1" view="pageBreakPreview" topLeftCell="A4" zoomScale="86" zoomScaleNormal="100" zoomScaleSheetLayoutView="86" zoomScalePageLayoutView="50" workbookViewId="0">
      <selection activeCell="L25" sqref="L25"/>
    </sheetView>
  </sheetViews>
  <sheetFormatPr defaultColWidth="9.140625" defaultRowHeight="12.75" x14ac:dyDescent="0.2"/>
  <cols>
    <col min="1" max="1" width="7" style="37" customWidth="1"/>
    <col min="2" max="2" width="7" style="52" customWidth="1"/>
    <col min="3" max="3" width="13.7109375" style="52" customWidth="1"/>
    <col min="4" max="4" width="27.5703125" style="37" customWidth="1"/>
    <col min="5" max="5" width="11.7109375" style="59" customWidth="1"/>
    <col min="6" max="6" width="7.7109375" style="37" customWidth="1"/>
    <col min="7" max="7" width="21.85546875" style="37" customWidth="1"/>
    <col min="8" max="8" width="14" style="62" customWidth="1"/>
    <col min="9" max="9" width="13.85546875" style="70" customWidth="1"/>
    <col min="10" max="10" width="11.7109375" style="53" customWidth="1"/>
    <col min="11" max="11" width="14.85546875" style="37" customWidth="1"/>
    <col min="12" max="12" width="21.5703125" style="37" customWidth="1"/>
    <col min="13" max="16384" width="9.140625" style="37"/>
  </cols>
  <sheetData>
    <row r="1" spans="1:28" ht="15.75" customHeight="1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28" ht="15.75" customHeight="1" x14ac:dyDescent="0.2">
      <c r="A2" s="162" t="s">
        <v>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28" ht="15.75" customHeight="1" x14ac:dyDescent="0.2">
      <c r="A3" s="162" t="s">
        <v>11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28" ht="15.75" customHeight="1" x14ac:dyDescent="0.2">
      <c r="A4" s="162" t="s">
        <v>43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 ht="7.5" customHeight="1" x14ac:dyDescent="0.2">
      <c r="A5" s="119" t="s">
        <v>47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28" s="38" customFormat="1" ht="28.5" x14ac:dyDescent="0.2">
      <c r="A6" s="163" t="s">
        <v>40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39"/>
      <c r="N6" s="39"/>
      <c r="O6" s="39"/>
      <c r="P6" s="39"/>
      <c r="Q6" s="39"/>
      <c r="R6" s="39"/>
      <c r="S6" s="39"/>
      <c r="T6" s="39"/>
      <c r="U6" s="39"/>
    </row>
    <row r="7" spans="1:28" s="38" customFormat="1" ht="18" customHeight="1" x14ac:dyDescent="0.2">
      <c r="A7" s="161" t="s">
        <v>17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28" s="38" customFormat="1" ht="4.5" customHeight="1" thickBot="1" x14ac:dyDescent="0.25">
      <c r="A8" s="120" t="s">
        <v>47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28" ht="19.5" customHeight="1" thickTop="1" x14ac:dyDescent="0.2">
      <c r="A9" s="136" t="s">
        <v>22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1:28" s="83" customFormat="1" ht="18" customHeight="1" x14ac:dyDescent="0.2">
      <c r="A10" s="139" t="s">
        <v>45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1"/>
    </row>
    <row r="11" spans="1:28" ht="19.5" customHeight="1" x14ac:dyDescent="0.2">
      <c r="A11" s="142" t="s">
        <v>65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4"/>
    </row>
    <row r="12" spans="1:28" ht="5.25" customHeight="1" x14ac:dyDescent="0.2">
      <c r="A12" s="121" t="s">
        <v>47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3"/>
    </row>
    <row r="13" spans="1:28" ht="15.75" x14ac:dyDescent="0.2">
      <c r="A13" s="23" t="s">
        <v>48</v>
      </c>
      <c r="B13" s="9"/>
      <c r="C13" s="9"/>
      <c r="D13" s="80"/>
      <c r="E13" s="33"/>
      <c r="F13" s="1"/>
      <c r="G13" s="113" t="s">
        <v>49</v>
      </c>
      <c r="H13" s="84"/>
      <c r="I13" s="63"/>
      <c r="J13" s="24"/>
      <c r="K13" s="14"/>
      <c r="L13" s="15" t="s">
        <v>53</v>
      </c>
    </row>
    <row r="14" spans="1:28" ht="15.75" x14ac:dyDescent="0.2">
      <c r="A14" s="40" t="s">
        <v>150</v>
      </c>
      <c r="B14" s="6"/>
      <c r="C14" s="6"/>
      <c r="D14" s="34"/>
      <c r="E14" s="34"/>
      <c r="F14" s="2"/>
      <c r="G14" s="114" t="s">
        <v>54</v>
      </c>
      <c r="H14" s="85"/>
      <c r="I14" s="64"/>
      <c r="J14" s="25"/>
      <c r="K14" s="16"/>
      <c r="L14" s="17" t="s">
        <v>62</v>
      </c>
    </row>
    <row r="15" spans="1:28" ht="15" x14ac:dyDescent="0.2">
      <c r="A15" s="145" t="s">
        <v>10</v>
      </c>
      <c r="B15" s="146"/>
      <c r="C15" s="146"/>
      <c r="D15" s="146"/>
      <c r="E15" s="146"/>
      <c r="F15" s="146"/>
      <c r="G15" s="147"/>
      <c r="H15" s="152" t="s">
        <v>1</v>
      </c>
      <c r="I15" s="153"/>
      <c r="J15" s="153"/>
      <c r="K15" s="153"/>
      <c r="L15" s="154"/>
    </row>
    <row r="16" spans="1:28" ht="15" x14ac:dyDescent="0.2">
      <c r="A16" s="41" t="s">
        <v>18</v>
      </c>
      <c r="B16" s="42"/>
      <c r="C16" s="42"/>
      <c r="D16" s="43"/>
      <c r="E16" s="5" t="s">
        <v>47</v>
      </c>
      <c r="F16" s="43"/>
      <c r="G16" s="5"/>
      <c r="H16" s="60" t="s">
        <v>50</v>
      </c>
      <c r="I16" s="65"/>
      <c r="J16" s="26"/>
      <c r="K16" s="3"/>
      <c r="L16" s="82"/>
    </row>
    <row r="17" spans="1:12" ht="15" x14ac:dyDescent="0.2">
      <c r="A17" s="41" t="s">
        <v>19</v>
      </c>
      <c r="B17" s="42"/>
      <c r="C17" s="42"/>
      <c r="D17" s="5"/>
      <c r="E17" s="35"/>
      <c r="F17" s="43"/>
      <c r="G17" s="5" t="s">
        <v>147</v>
      </c>
      <c r="H17" s="60" t="s">
        <v>51</v>
      </c>
      <c r="I17" s="65"/>
      <c r="J17" s="26"/>
      <c r="K17" s="3"/>
      <c r="L17" s="44"/>
    </row>
    <row r="18" spans="1:12" ht="15" x14ac:dyDescent="0.2">
      <c r="A18" s="41" t="s">
        <v>20</v>
      </c>
      <c r="B18" s="42"/>
      <c r="C18" s="42"/>
      <c r="D18" s="5"/>
      <c r="E18" s="35"/>
      <c r="F18" s="43"/>
      <c r="G18" s="5" t="s">
        <v>148</v>
      </c>
      <c r="H18" s="60" t="s">
        <v>52</v>
      </c>
      <c r="I18" s="65"/>
      <c r="J18" s="26"/>
      <c r="K18" s="3"/>
      <c r="L18" s="44"/>
    </row>
    <row r="19" spans="1:12" ht="16.5" thickBot="1" x14ac:dyDescent="0.25">
      <c r="A19" s="41" t="s">
        <v>16</v>
      </c>
      <c r="B19" s="7"/>
      <c r="C19" s="7"/>
      <c r="D19" s="4"/>
      <c r="F19" s="4"/>
      <c r="G19" s="5" t="s">
        <v>149</v>
      </c>
      <c r="H19" s="60" t="s">
        <v>38</v>
      </c>
      <c r="I19" s="65"/>
      <c r="J19" s="26"/>
      <c r="K19" s="32">
        <v>5</v>
      </c>
      <c r="L19" s="44" t="s">
        <v>46</v>
      </c>
    </row>
    <row r="20" spans="1:12" ht="5.25" customHeight="1" thickTop="1" thickBot="1" x14ac:dyDescent="0.25">
      <c r="A20" s="12"/>
      <c r="B20" s="11"/>
      <c r="C20" s="11"/>
      <c r="D20" s="10"/>
      <c r="E20" s="36"/>
      <c r="F20" s="10"/>
      <c r="G20" s="10"/>
      <c r="H20" s="61"/>
      <c r="I20" s="66"/>
      <c r="J20" s="27"/>
      <c r="K20" s="10"/>
      <c r="L20" s="13"/>
    </row>
    <row r="21" spans="1:12" s="45" customFormat="1" ht="21" customHeight="1" thickTop="1" x14ac:dyDescent="0.2">
      <c r="A21" s="148" t="s">
        <v>7</v>
      </c>
      <c r="B21" s="134" t="s">
        <v>13</v>
      </c>
      <c r="C21" s="134" t="s">
        <v>37</v>
      </c>
      <c r="D21" s="134" t="s">
        <v>2</v>
      </c>
      <c r="E21" s="150" t="s">
        <v>36</v>
      </c>
      <c r="F21" s="134" t="s">
        <v>9</v>
      </c>
      <c r="G21" s="134" t="s">
        <v>14</v>
      </c>
      <c r="H21" s="155" t="s">
        <v>8</v>
      </c>
      <c r="I21" s="155" t="s">
        <v>26</v>
      </c>
      <c r="J21" s="157" t="s">
        <v>23</v>
      </c>
      <c r="K21" s="159" t="s">
        <v>25</v>
      </c>
      <c r="L21" s="127" t="s">
        <v>15</v>
      </c>
    </row>
    <row r="22" spans="1:12" s="45" customFormat="1" ht="13.5" customHeight="1" x14ac:dyDescent="0.2">
      <c r="A22" s="149"/>
      <c r="B22" s="135"/>
      <c r="C22" s="135"/>
      <c r="D22" s="135"/>
      <c r="E22" s="151"/>
      <c r="F22" s="135"/>
      <c r="G22" s="135"/>
      <c r="H22" s="156"/>
      <c r="I22" s="156"/>
      <c r="J22" s="158"/>
      <c r="K22" s="160"/>
      <c r="L22" s="128"/>
    </row>
    <row r="23" spans="1:12" ht="24.75" customHeight="1" x14ac:dyDescent="0.2">
      <c r="A23" s="89">
        <v>1</v>
      </c>
      <c r="B23" s="90">
        <v>79</v>
      </c>
      <c r="C23" s="91">
        <v>10116899027</v>
      </c>
      <c r="D23" s="92" t="s">
        <v>66</v>
      </c>
      <c r="E23" s="93" t="s">
        <v>67</v>
      </c>
      <c r="F23" s="94" t="s">
        <v>33</v>
      </c>
      <c r="G23" s="97" t="s">
        <v>68</v>
      </c>
      <c r="H23" s="99">
        <v>4.622222222222222E-3</v>
      </c>
      <c r="I23" s="99" t="s">
        <v>47</v>
      </c>
      <c r="J23" s="88">
        <f>IFERROR($K$19*3600/(HOUR(H23)*3600+MINUTE(H23)*60+SECOND(H23)),"")</f>
        <v>45.112781954887218</v>
      </c>
      <c r="K23" s="90" t="s">
        <v>24</v>
      </c>
      <c r="L23" s="95"/>
    </row>
    <row r="24" spans="1:12" ht="24.75" customHeight="1" x14ac:dyDescent="0.2">
      <c r="A24" s="96">
        <v>2</v>
      </c>
      <c r="B24" s="90">
        <v>78</v>
      </c>
      <c r="C24" s="91">
        <v>10091966589</v>
      </c>
      <c r="D24" s="92" t="s">
        <v>69</v>
      </c>
      <c r="E24" s="93" t="s">
        <v>70</v>
      </c>
      <c r="F24" s="94" t="s">
        <v>33</v>
      </c>
      <c r="G24" s="97" t="s">
        <v>68</v>
      </c>
      <c r="H24" s="99">
        <v>4.6464120370370374E-3</v>
      </c>
      <c r="I24" s="99">
        <f>H24-$H$23</f>
        <v>2.4189814814815427E-5</v>
      </c>
      <c r="J24" s="88">
        <f t="shared" ref="J24:J33" si="0">IFERROR($K$19*3600/(HOUR(H24)*3600+MINUTE(H24)*60+SECOND(H24)),"")</f>
        <v>44.887780548628427</v>
      </c>
      <c r="K24" s="90" t="s">
        <v>24</v>
      </c>
      <c r="L24" s="95"/>
    </row>
    <row r="25" spans="1:12" ht="24.75" customHeight="1" x14ac:dyDescent="0.2">
      <c r="A25" s="96">
        <v>3</v>
      </c>
      <c r="B25" s="90">
        <v>80</v>
      </c>
      <c r="C25" s="91">
        <v>10094255385</v>
      </c>
      <c r="D25" s="92" t="s">
        <v>71</v>
      </c>
      <c r="E25" s="93" t="s">
        <v>72</v>
      </c>
      <c r="F25" s="94" t="s">
        <v>33</v>
      </c>
      <c r="G25" s="97" t="s">
        <v>68</v>
      </c>
      <c r="H25" s="99">
        <v>4.6583333333333329E-3</v>
      </c>
      <c r="I25" s="99">
        <f t="shared" ref="I25:I33" si="1">H25-$H$23</f>
        <v>3.6111111111110893E-5</v>
      </c>
      <c r="J25" s="88">
        <f t="shared" si="0"/>
        <v>44.776119402985074</v>
      </c>
      <c r="K25" s="90" t="s">
        <v>24</v>
      </c>
      <c r="L25" s="95"/>
    </row>
    <row r="26" spans="1:12" ht="24.75" customHeight="1" x14ac:dyDescent="0.2">
      <c r="A26" s="96">
        <v>4</v>
      </c>
      <c r="B26" s="90">
        <v>55</v>
      </c>
      <c r="C26" s="91">
        <v>10104582754</v>
      </c>
      <c r="D26" s="92" t="s">
        <v>73</v>
      </c>
      <c r="E26" s="93" t="s">
        <v>74</v>
      </c>
      <c r="F26" s="94" t="s">
        <v>33</v>
      </c>
      <c r="G26" s="97" t="s">
        <v>44</v>
      </c>
      <c r="H26" s="99">
        <v>4.9886574074074078E-3</v>
      </c>
      <c r="I26" s="99">
        <f t="shared" si="1"/>
        <v>3.6643518518518579E-4</v>
      </c>
      <c r="J26" s="88">
        <f t="shared" si="0"/>
        <v>41.763341067285381</v>
      </c>
      <c r="K26" s="90" t="s">
        <v>33</v>
      </c>
      <c r="L26" s="95"/>
    </row>
    <row r="27" spans="1:12" ht="24.75" customHeight="1" x14ac:dyDescent="0.2">
      <c r="A27" s="96">
        <v>5</v>
      </c>
      <c r="B27" s="90">
        <v>53</v>
      </c>
      <c r="C27" s="91">
        <v>10116980970</v>
      </c>
      <c r="D27" s="92" t="s">
        <v>75</v>
      </c>
      <c r="E27" s="93" t="s">
        <v>76</v>
      </c>
      <c r="F27" s="94" t="s">
        <v>59</v>
      </c>
      <c r="G27" s="97" t="s">
        <v>44</v>
      </c>
      <c r="H27" s="99">
        <v>5.025E-3</v>
      </c>
      <c r="I27" s="99">
        <f t="shared" si="1"/>
        <v>4.0277777777777794E-4</v>
      </c>
      <c r="J27" s="88">
        <f t="shared" si="0"/>
        <v>41.474654377880185</v>
      </c>
      <c r="K27" s="90" t="s">
        <v>33</v>
      </c>
      <c r="L27" s="95"/>
    </row>
    <row r="28" spans="1:12" ht="24.75" customHeight="1" x14ac:dyDescent="0.2">
      <c r="A28" s="96">
        <v>6</v>
      </c>
      <c r="B28" s="90">
        <v>54</v>
      </c>
      <c r="C28" s="91">
        <v>10124554044</v>
      </c>
      <c r="D28" s="92" t="s">
        <v>77</v>
      </c>
      <c r="E28" s="93" t="s">
        <v>78</v>
      </c>
      <c r="F28" s="94" t="s">
        <v>59</v>
      </c>
      <c r="G28" s="97" t="s">
        <v>44</v>
      </c>
      <c r="H28" s="99">
        <v>5.0254629629629625E-3</v>
      </c>
      <c r="I28" s="99">
        <f t="shared" si="1"/>
        <v>4.0324074074074047E-4</v>
      </c>
      <c r="J28" s="88">
        <f t="shared" si="0"/>
        <v>41.474654377880185</v>
      </c>
      <c r="K28" s="90" t="s">
        <v>33</v>
      </c>
      <c r="L28" s="95"/>
    </row>
    <row r="29" spans="1:12" ht="24.75" customHeight="1" x14ac:dyDescent="0.2">
      <c r="A29" s="96">
        <v>7</v>
      </c>
      <c r="B29" s="90">
        <v>61</v>
      </c>
      <c r="C29" s="91">
        <v>10114924368</v>
      </c>
      <c r="D29" s="92" t="s">
        <v>79</v>
      </c>
      <c r="E29" s="93" t="s">
        <v>80</v>
      </c>
      <c r="F29" s="94" t="s">
        <v>39</v>
      </c>
      <c r="G29" s="97" t="s">
        <v>81</v>
      </c>
      <c r="H29" s="99">
        <v>5.1839120370370364E-3</v>
      </c>
      <c r="I29" s="99">
        <f t="shared" si="1"/>
        <v>5.6168981481481434E-4</v>
      </c>
      <c r="J29" s="88">
        <f t="shared" si="0"/>
        <v>40.178571428571431</v>
      </c>
      <c r="K29" s="90" t="s">
        <v>39</v>
      </c>
      <c r="L29" s="95"/>
    </row>
    <row r="30" spans="1:12" ht="24.75" customHeight="1" x14ac:dyDescent="0.2">
      <c r="A30" s="96">
        <v>8</v>
      </c>
      <c r="B30" s="90">
        <v>71</v>
      </c>
      <c r="C30" s="91">
        <v>10120652624</v>
      </c>
      <c r="D30" s="92" t="s">
        <v>82</v>
      </c>
      <c r="E30" s="93" t="s">
        <v>83</v>
      </c>
      <c r="F30" s="94" t="s">
        <v>59</v>
      </c>
      <c r="G30" s="97" t="s">
        <v>63</v>
      </c>
      <c r="H30" s="99">
        <v>5.1914351851851852E-3</v>
      </c>
      <c r="I30" s="99">
        <f t="shared" si="1"/>
        <v>5.6921296296296321E-4</v>
      </c>
      <c r="J30" s="88">
        <f t="shared" si="0"/>
        <v>40.089086859688194</v>
      </c>
      <c r="K30" s="90" t="s">
        <v>39</v>
      </c>
      <c r="L30" s="95"/>
    </row>
    <row r="31" spans="1:12" ht="24.75" customHeight="1" x14ac:dyDescent="0.2">
      <c r="A31" s="96">
        <v>9</v>
      </c>
      <c r="B31" s="90">
        <v>52</v>
      </c>
      <c r="C31" s="91">
        <v>10120033945</v>
      </c>
      <c r="D31" s="92" t="s">
        <v>84</v>
      </c>
      <c r="E31" s="93" t="s">
        <v>85</v>
      </c>
      <c r="F31" s="94" t="s">
        <v>59</v>
      </c>
      <c r="G31" s="97" t="s">
        <v>44</v>
      </c>
      <c r="H31" s="99">
        <v>5.1994212962962966E-3</v>
      </c>
      <c r="I31" s="99">
        <f t="shared" si="1"/>
        <v>5.7719907407407459E-4</v>
      </c>
      <c r="J31" s="88">
        <f t="shared" si="0"/>
        <v>40.089086859688194</v>
      </c>
      <c r="K31" s="90" t="s">
        <v>39</v>
      </c>
      <c r="L31" s="95"/>
    </row>
    <row r="32" spans="1:12" ht="24.75" customHeight="1" x14ac:dyDescent="0.2">
      <c r="A32" s="96">
        <v>10</v>
      </c>
      <c r="B32" s="90">
        <v>74</v>
      </c>
      <c r="C32" s="91">
        <v>10104579219</v>
      </c>
      <c r="D32" s="92" t="s">
        <v>86</v>
      </c>
      <c r="E32" s="93" t="s">
        <v>87</v>
      </c>
      <c r="F32" s="94" t="s">
        <v>59</v>
      </c>
      <c r="G32" s="97" t="s">
        <v>88</v>
      </c>
      <c r="H32" s="99">
        <v>5.1997685185185185E-3</v>
      </c>
      <c r="I32" s="99">
        <f t="shared" si="1"/>
        <v>5.7754629629629649E-4</v>
      </c>
      <c r="J32" s="88">
        <f t="shared" si="0"/>
        <v>40.089086859688194</v>
      </c>
      <c r="K32" s="90" t="s">
        <v>39</v>
      </c>
      <c r="L32" s="95"/>
    </row>
    <row r="33" spans="1:12" ht="24.75" customHeight="1" x14ac:dyDescent="0.2">
      <c r="A33" s="96">
        <v>11</v>
      </c>
      <c r="B33" s="90">
        <v>65</v>
      </c>
      <c r="C33" s="91">
        <v>10107168715</v>
      </c>
      <c r="D33" s="92" t="s">
        <v>89</v>
      </c>
      <c r="E33" s="93" t="s">
        <v>90</v>
      </c>
      <c r="F33" s="94" t="s">
        <v>33</v>
      </c>
      <c r="G33" s="97" t="s">
        <v>63</v>
      </c>
      <c r="H33" s="99">
        <v>5.2178240740740735E-3</v>
      </c>
      <c r="I33" s="99">
        <f t="shared" si="1"/>
        <v>5.956018518518515E-4</v>
      </c>
      <c r="J33" s="88">
        <f t="shared" si="0"/>
        <v>39.911308203991133</v>
      </c>
      <c r="K33" s="90" t="s">
        <v>39</v>
      </c>
      <c r="L33" s="95"/>
    </row>
    <row r="34" spans="1:12" ht="24.75" customHeight="1" x14ac:dyDescent="0.2">
      <c r="A34" s="96">
        <v>12</v>
      </c>
      <c r="B34" s="90">
        <v>72</v>
      </c>
      <c r="C34" s="91">
        <v>10127774747</v>
      </c>
      <c r="D34" s="92" t="s">
        <v>91</v>
      </c>
      <c r="E34" s="93" t="s">
        <v>92</v>
      </c>
      <c r="F34" s="94" t="s">
        <v>59</v>
      </c>
      <c r="G34" s="97" t="s">
        <v>88</v>
      </c>
      <c r="H34" s="99">
        <v>5.2836805555555554E-3</v>
      </c>
      <c r="I34" s="99">
        <f t="shared" ref="I34:I60" si="2">H34-$H$23</f>
        <v>6.6145833333333334E-4</v>
      </c>
      <c r="J34" s="88">
        <f t="shared" ref="J34:J60" si="3">IFERROR($K$19*3600/(HOUR(H34)*3600+MINUTE(H34)*60+SECOND(H34)),"")</f>
        <v>39.387308533916851</v>
      </c>
      <c r="K34" s="90" t="s">
        <v>39</v>
      </c>
      <c r="L34" s="95"/>
    </row>
    <row r="35" spans="1:12" ht="24.75" customHeight="1" x14ac:dyDescent="0.2">
      <c r="A35" s="96">
        <v>13</v>
      </c>
      <c r="B35" s="90">
        <v>56</v>
      </c>
      <c r="C35" s="91"/>
      <c r="D35" s="92" t="s">
        <v>93</v>
      </c>
      <c r="E35" s="93" t="s">
        <v>94</v>
      </c>
      <c r="F35" s="94" t="s">
        <v>59</v>
      </c>
      <c r="G35" s="97" t="s">
        <v>44</v>
      </c>
      <c r="H35" s="99">
        <v>5.3032407407407403E-3</v>
      </c>
      <c r="I35" s="99">
        <f t="shared" si="2"/>
        <v>6.810185185185183E-4</v>
      </c>
      <c r="J35" s="88">
        <f t="shared" si="3"/>
        <v>39.301310043668124</v>
      </c>
      <c r="K35" s="90" t="s">
        <v>39</v>
      </c>
      <c r="L35" s="95"/>
    </row>
    <row r="36" spans="1:12" ht="24.75" customHeight="1" x14ac:dyDescent="0.2">
      <c r="A36" s="96">
        <v>14</v>
      </c>
      <c r="B36" s="90">
        <v>67</v>
      </c>
      <c r="C36" s="91">
        <v>10126306007</v>
      </c>
      <c r="D36" s="92" t="s">
        <v>95</v>
      </c>
      <c r="E36" s="93" t="s">
        <v>96</v>
      </c>
      <c r="F36" s="94" t="s">
        <v>59</v>
      </c>
      <c r="G36" s="97" t="s">
        <v>63</v>
      </c>
      <c r="H36" s="99">
        <v>5.3064814814814815E-3</v>
      </c>
      <c r="I36" s="99">
        <f t="shared" si="2"/>
        <v>6.8425925925925946E-4</v>
      </c>
      <c r="J36" s="88">
        <f t="shared" si="3"/>
        <v>39.301310043668124</v>
      </c>
      <c r="K36" s="90" t="s">
        <v>39</v>
      </c>
      <c r="L36" s="95"/>
    </row>
    <row r="37" spans="1:12" ht="24.75" customHeight="1" x14ac:dyDescent="0.2">
      <c r="A37" s="96">
        <v>15</v>
      </c>
      <c r="B37" s="90">
        <v>85</v>
      </c>
      <c r="C37" s="91">
        <v>10113497761</v>
      </c>
      <c r="D37" s="92" t="s">
        <v>97</v>
      </c>
      <c r="E37" s="93" t="s">
        <v>98</v>
      </c>
      <c r="F37" s="94" t="s">
        <v>59</v>
      </c>
      <c r="G37" s="97" t="s">
        <v>99</v>
      </c>
      <c r="H37" s="99">
        <v>5.3162037037037041E-3</v>
      </c>
      <c r="I37" s="99">
        <f t="shared" si="2"/>
        <v>6.9398148148148205E-4</v>
      </c>
      <c r="J37" s="88">
        <f t="shared" si="3"/>
        <v>39.215686274509807</v>
      </c>
      <c r="K37" s="90" t="s">
        <v>39</v>
      </c>
      <c r="L37" s="95"/>
    </row>
    <row r="38" spans="1:12" ht="24.75" customHeight="1" x14ac:dyDescent="0.2">
      <c r="A38" s="96">
        <v>16</v>
      </c>
      <c r="B38" s="90">
        <v>66</v>
      </c>
      <c r="C38" s="91">
        <v>10114420372</v>
      </c>
      <c r="D38" s="92" t="s">
        <v>100</v>
      </c>
      <c r="E38" s="93" t="s">
        <v>101</v>
      </c>
      <c r="F38" s="94" t="s">
        <v>39</v>
      </c>
      <c r="G38" s="97" t="s">
        <v>63</v>
      </c>
      <c r="H38" s="99">
        <v>5.3212962962962962E-3</v>
      </c>
      <c r="I38" s="99">
        <f t="shared" si="2"/>
        <v>6.9907407407407418E-4</v>
      </c>
      <c r="J38" s="88">
        <f t="shared" si="3"/>
        <v>39.130434782608695</v>
      </c>
      <c r="K38" s="90" t="s">
        <v>39</v>
      </c>
      <c r="L38" s="95"/>
    </row>
    <row r="39" spans="1:12" ht="24.75" customHeight="1" x14ac:dyDescent="0.2">
      <c r="A39" s="96">
        <v>17</v>
      </c>
      <c r="B39" s="90">
        <v>75</v>
      </c>
      <c r="C39" s="91">
        <v>10089582211</v>
      </c>
      <c r="D39" s="92" t="s">
        <v>102</v>
      </c>
      <c r="E39" s="93" t="s">
        <v>103</v>
      </c>
      <c r="F39" s="94" t="s">
        <v>59</v>
      </c>
      <c r="G39" s="97" t="s">
        <v>88</v>
      </c>
      <c r="H39" s="99">
        <v>5.3390046296296302E-3</v>
      </c>
      <c r="I39" s="99">
        <f t="shared" si="2"/>
        <v>7.1678240740740817E-4</v>
      </c>
      <c r="J39" s="88">
        <f t="shared" si="3"/>
        <v>39.045553145336228</v>
      </c>
      <c r="K39" s="90" t="s">
        <v>39</v>
      </c>
      <c r="L39" s="95"/>
    </row>
    <row r="40" spans="1:12" ht="24.75" customHeight="1" x14ac:dyDescent="0.2">
      <c r="A40" s="96">
        <v>18</v>
      </c>
      <c r="B40" s="90">
        <v>77</v>
      </c>
      <c r="C40" s="91">
        <v>10120324137</v>
      </c>
      <c r="D40" s="92" t="s">
        <v>104</v>
      </c>
      <c r="E40" s="93" t="s">
        <v>105</v>
      </c>
      <c r="F40" s="94" t="s">
        <v>59</v>
      </c>
      <c r="G40" s="97" t="s">
        <v>88</v>
      </c>
      <c r="H40" s="99">
        <v>5.340856481481482E-3</v>
      </c>
      <c r="I40" s="99">
        <f t="shared" si="2"/>
        <v>7.1863425925926001E-4</v>
      </c>
      <c r="J40" s="88">
        <f t="shared" si="3"/>
        <v>39.045553145336228</v>
      </c>
      <c r="K40" s="90" t="s">
        <v>39</v>
      </c>
      <c r="L40" s="95"/>
    </row>
    <row r="41" spans="1:12" ht="41.25" customHeight="1" x14ac:dyDescent="0.2">
      <c r="A41" s="96">
        <v>19</v>
      </c>
      <c r="B41" s="90">
        <v>58</v>
      </c>
      <c r="C41" s="91">
        <v>10129964624</v>
      </c>
      <c r="D41" s="92" t="s">
        <v>106</v>
      </c>
      <c r="E41" s="93" t="s">
        <v>107</v>
      </c>
      <c r="F41" s="94" t="s">
        <v>59</v>
      </c>
      <c r="G41" s="97" t="s">
        <v>44</v>
      </c>
      <c r="H41" s="99">
        <v>5.3568287037037039E-3</v>
      </c>
      <c r="I41" s="99">
        <f t="shared" si="2"/>
        <v>7.3460648148148192E-4</v>
      </c>
      <c r="J41" s="88">
        <f t="shared" si="3"/>
        <v>38.876889848812098</v>
      </c>
      <c r="K41" s="90" t="s">
        <v>39</v>
      </c>
      <c r="L41" s="100" t="s">
        <v>64</v>
      </c>
    </row>
    <row r="42" spans="1:12" ht="24.75" customHeight="1" x14ac:dyDescent="0.2">
      <c r="A42" s="96">
        <v>20</v>
      </c>
      <c r="B42" s="90">
        <v>70</v>
      </c>
      <c r="C42" s="91">
        <v>10126945702</v>
      </c>
      <c r="D42" s="92" t="s">
        <v>108</v>
      </c>
      <c r="E42" s="93" t="s">
        <v>109</v>
      </c>
      <c r="F42" s="94" t="s">
        <v>59</v>
      </c>
      <c r="G42" s="97" t="s">
        <v>63</v>
      </c>
      <c r="H42" s="99">
        <v>5.3912037037037036E-3</v>
      </c>
      <c r="I42" s="99">
        <f t="shared" si="2"/>
        <v>7.689814814814816E-4</v>
      </c>
      <c r="J42" s="88">
        <f t="shared" si="3"/>
        <v>38.626609442060087</v>
      </c>
      <c r="K42" s="90" t="s">
        <v>39</v>
      </c>
      <c r="L42" s="101"/>
    </row>
    <row r="43" spans="1:12" ht="24.75" customHeight="1" x14ac:dyDescent="0.2">
      <c r="A43" s="96">
        <v>21</v>
      </c>
      <c r="B43" s="90">
        <v>51</v>
      </c>
      <c r="C43" s="91">
        <v>10119926033</v>
      </c>
      <c r="D43" s="92" t="s">
        <v>110</v>
      </c>
      <c r="E43" s="93" t="s">
        <v>111</v>
      </c>
      <c r="F43" s="94" t="s">
        <v>59</v>
      </c>
      <c r="G43" s="97" t="s">
        <v>44</v>
      </c>
      <c r="H43" s="99">
        <v>5.4074074074074085E-3</v>
      </c>
      <c r="I43" s="99">
        <f t="shared" si="2"/>
        <v>7.8518518518518651E-4</v>
      </c>
      <c r="J43" s="88">
        <f t="shared" si="3"/>
        <v>38.54389721627409</v>
      </c>
      <c r="K43" s="90" t="s">
        <v>39</v>
      </c>
      <c r="L43" s="101"/>
    </row>
    <row r="44" spans="1:12" ht="24.75" customHeight="1" x14ac:dyDescent="0.2">
      <c r="A44" s="96">
        <v>22</v>
      </c>
      <c r="B44" s="90">
        <v>84</v>
      </c>
      <c r="C44" s="91">
        <v>10112249491</v>
      </c>
      <c r="D44" s="92" t="s">
        <v>112</v>
      </c>
      <c r="E44" s="93" t="s">
        <v>113</v>
      </c>
      <c r="F44" s="94" t="s">
        <v>39</v>
      </c>
      <c r="G44" s="97" t="s">
        <v>114</v>
      </c>
      <c r="H44" s="99">
        <v>5.4297453703703704E-3</v>
      </c>
      <c r="I44" s="99">
        <f t="shared" si="2"/>
        <v>8.0752314814814836E-4</v>
      </c>
      <c r="J44" s="88">
        <f t="shared" si="3"/>
        <v>38.379530916844352</v>
      </c>
      <c r="K44" s="90" t="s">
        <v>39</v>
      </c>
      <c r="L44" s="101"/>
    </row>
    <row r="45" spans="1:12" ht="24.75" customHeight="1" x14ac:dyDescent="0.2">
      <c r="A45" s="96">
        <v>23</v>
      </c>
      <c r="B45" s="90">
        <v>68</v>
      </c>
      <c r="C45" s="91">
        <v>10126941153</v>
      </c>
      <c r="D45" s="92" t="s">
        <v>115</v>
      </c>
      <c r="E45" s="93" t="s">
        <v>92</v>
      </c>
      <c r="F45" s="94" t="s">
        <v>59</v>
      </c>
      <c r="G45" s="97" t="s">
        <v>63</v>
      </c>
      <c r="H45" s="99">
        <v>5.442476851851852E-3</v>
      </c>
      <c r="I45" s="99">
        <f t="shared" si="2"/>
        <v>8.2025462962962998E-4</v>
      </c>
      <c r="J45" s="88">
        <f t="shared" si="3"/>
        <v>38.297872340425535</v>
      </c>
      <c r="K45" s="90" t="s">
        <v>39</v>
      </c>
      <c r="L45" s="101"/>
    </row>
    <row r="46" spans="1:12" ht="24.75" customHeight="1" x14ac:dyDescent="0.2">
      <c r="A46" s="96">
        <v>24</v>
      </c>
      <c r="B46" s="90">
        <v>81</v>
      </c>
      <c r="C46" s="91">
        <v>10117793245</v>
      </c>
      <c r="D46" s="92" t="s">
        <v>116</v>
      </c>
      <c r="E46" s="93" t="s">
        <v>117</v>
      </c>
      <c r="F46" s="94" t="s">
        <v>59</v>
      </c>
      <c r="G46" s="97" t="s">
        <v>68</v>
      </c>
      <c r="H46" s="99">
        <v>5.4450231481481476E-3</v>
      </c>
      <c r="I46" s="99">
        <f t="shared" si="2"/>
        <v>8.2280092592592561E-4</v>
      </c>
      <c r="J46" s="88">
        <f t="shared" si="3"/>
        <v>38.297872340425535</v>
      </c>
      <c r="K46" s="90" t="s">
        <v>59</v>
      </c>
      <c r="L46" s="101"/>
    </row>
    <row r="47" spans="1:12" ht="24.75" customHeight="1" x14ac:dyDescent="0.2">
      <c r="A47" s="96">
        <v>25</v>
      </c>
      <c r="B47" s="90">
        <v>57</v>
      </c>
      <c r="C47" s="91">
        <v>10119972109</v>
      </c>
      <c r="D47" s="92" t="s">
        <v>118</v>
      </c>
      <c r="E47" s="93" t="s">
        <v>119</v>
      </c>
      <c r="F47" s="94" t="s">
        <v>59</v>
      </c>
      <c r="G47" s="97" t="s">
        <v>44</v>
      </c>
      <c r="H47" s="99">
        <v>5.4666666666666674E-3</v>
      </c>
      <c r="I47" s="99">
        <f t="shared" si="2"/>
        <v>8.4444444444444541E-4</v>
      </c>
      <c r="J47" s="88">
        <f t="shared" si="3"/>
        <v>38.135593220338983</v>
      </c>
      <c r="K47" s="90" t="s">
        <v>59</v>
      </c>
      <c r="L47" s="101"/>
    </row>
    <row r="48" spans="1:12" ht="24.75" customHeight="1" x14ac:dyDescent="0.2">
      <c r="A48" s="96">
        <v>26</v>
      </c>
      <c r="B48" s="90">
        <v>73</v>
      </c>
      <c r="C48" s="91">
        <v>10117244486</v>
      </c>
      <c r="D48" s="92" t="s">
        <v>120</v>
      </c>
      <c r="E48" s="93" t="s">
        <v>121</v>
      </c>
      <c r="F48" s="94" t="s">
        <v>59</v>
      </c>
      <c r="G48" s="97" t="s">
        <v>88</v>
      </c>
      <c r="H48" s="99">
        <v>5.4703703703703711E-3</v>
      </c>
      <c r="I48" s="99">
        <f t="shared" si="2"/>
        <v>8.4814814814814909E-4</v>
      </c>
      <c r="J48" s="88">
        <f t="shared" si="3"/>
        <v>38.054968287526428</v>
      </c>
      <c r="K48" s="90" t="s">
        <v>59</v>
      </c>
      <c r="L48" s="101"/>
    </row>
    <row r="49" spans="1:12" ht="42.75" customHeight="1" x14ac:dyDescent="0.2">
      <c r="A49" s="96">
        <v>27</v>
      </c>
      <c r="B49" s="90">
        <v>59</v>
      </c>
      <c r="C49" s="91">
        <v>10116809808</v>
      </c>
      <c r="D49" s="92" t="s">
        <v>122</v>
      </c>
      <c r="E49" s="93" t="s">
        <v>123</v>
      </c>
      <c r="F49" s="94" t="s">
        <v>59</v>
      </c>
      <c r="G49" s="97" t="s">
        <v>44</v>
      </c>
      <c r="H49" s="99">
        <v>5.478240740740741E-3</v>
      </c>
      <c r="I49" s="99">
        <f t="shared" si="2"/>
        <v>8.5601851851851898E-4</v>
      </c>
      <c r="J49" s="88">
        <f t="shared" si="3"/>
        <v>38.054968287526428</v>
      </c>
      <c r="K49" s="90" t="s">
        <v>59</v>
      </c>
      <c r="L49" s="100" t="s">
        <v>64</v>
      </c>
    </row>
    <row r="50" spans="1:12" ht="24.75" customHeight="1" x14ac:dyDescent="0.2">
      <c r="A50" s="96">
        <v>28</v>
      </c>
      <c r="B50" s="90">
        <v>82</v>
      </c>
      <c r="C50" s="91">
        <v>10104417046</v>
      </c>
      <c r="D50" s="92" t="s">
        <v>124</v>
      </c>
      <c r="E50" s="93" t="s">
        <v>125</v>
      </c>
      <c r="F50" s="94" t="s">
        <v>59</v>
      </c>
      <c r="G50" s="97" t="s">
        <v>68</v>
      </c>
      <c r="H50" s="99">
        <v>5.5158564814814818E-3</v>
      </c>
      <c r="I50" s="99">
        <f t="shared" si="2"/>
        <v>8.9363425925925982E-4</v>
      </c>
      <c r="J50" s="88">
        <f t="shared" si="3"/>
        <v>37.735849056603776</v>
      </c>
      <c r="K50" s="90" t="s">
        <v>59</v>
      </c>
      <c r="L50" s="101"/>
    </row>
    <row r="51" spans="1:12" ht="24.75" customHeight="1" x14ac:dyDescent="0.2">
      <c r="A51" s="96">
        <v>29</v>
      </c>
      <c r="B51" s="90">
        <v>60</v>
      </c>
      <c r="C51" s="91">
        <v>10130179943</v>
      </c>
      <c r="D51" s="92" t="s">
        <v>126</v>
      </c>
      <c r="E51" s="93" t="s">
        <v>127</v>
      </c>
      <c r="F51" s="94" t="s">
        <v>59</v>
      </c>
      <c r="G51" s="97" t="s">
        <v>44</v>
      </c>
      <c r="H51" s="99">
        <v>5.5907407407407407E-3</v>
      </c>
      <c r="I51" s="99">
        <f t="shared" si="2"/>
        <v>9.6851851851851873E-4</v>
      </c>
      <c r="J51" s="88">
        <f t="shared" si="3"/>
        <v>37.267080745341616</v>
      </c>
      <c r="K51" s="90" t="s">
        <v>59</v>
      </c>
      <c r="L51" s="101"/>
    </row>
    <row r="52" spans="1:12" ht="24.75" customHeight="1" x14ac:dyDescent="0.2">
      <c r="A52" s="96">
        <v>30</v>
      </c>
      <c r="B52" s="90">
        <v>64</v>
      </c>
      <c r="C52" s="91">
        <v>10127078064</v>
      </c>
      <c r="D52" s="92" t="s">
        <v>128</v>
      </c>
      <c r="E52" s="93" t="s">
        <v>129</v>
      </c>
      <c r="F52" s="94" t="s">
        <v>59</v>
      </c>
      <c r="G52" s="97" t="s">
        <v>81</v>
      </c>
      <c r="H52" s="99">
        <v>5.6077546296296292E-3</v>
      </c>
      <c r="I52" s="99">
        <f t="shared" si="2"/>
        <v>9.8553240740740719E-4</v>
      </c>
      <c r="J52" s="88">
        <f t="shared" si="3"/>
        <v>37.113402061855673</v>
      </c>
      <c r="K52" s="90" t="s">
        <v>59</v>
      </c>
      <c r="L52" s="101"/>
    </row>
    <row r="53" spans="1:12" ht="39.75" customHeight="1" x14ac:dyDescent="0.2">
      <c r="A53" s="96">
        <v>31</v>
      </c>
      <c r="B53" s="90">
        <v>50</v>
      </c>
      <c r="C53" s="91">
        <v>10120033440</v>
      </c>
      <c r="D53" s="92" t="s">
        <v>130</v>
      </c>
      <c r="E53" s="93" t="s">
        <v>131</v>
      </c>
      <c r="F53" s="94" t="s">
        <v>59</v>
      </c>
      <c r="G53" s="97" t="s">
        <v>44</v>
      </c>
      <c r="H53" s="99">
        <v>5.6530092592592595E-3</v>
      </c>
      <c r="I53" s="99">
        <f t="shared" si="2"/>
        <v>1.0307870370370375E-3</v>
      </c>
      <c r="J53" s="88">
        <f t="shared" si="3"/>
        <v>36.885245901639344</v>
      </c>
      <c r="K53" s="90" t="s">
        <v>59</v>
      </c>
      <c r="L53" s="100" t="s">
        <v>64</v>
      </c>
    </row>
    <row r="54" spans="1:12" ht="24.75" customHeight="1" x14ac:dyDescent="0.2">
      <c r="A54" s="96">
        <v>32</v>
      </c>
      <c r="B54" s="90">
        <v>69</v>
      </c>
      <c r="C54" s="91">
        <v>10126304993</v>
      </c>
      <c r="D54" s="92" t="s">
        <v>132</v>
      </c>
      <c r="E54" s="93" t="s">
        <v>133</v>
      </c>
      <c r="F54" s="94" t="s">
        <v>59</v>
      </c>
      <c r="G54" s="97" t="s">
        <v>63</v>
      </c>
      <c r="H54" s="99">
        <v>5.6569444444444445E-3</v>
      </c>
      <c r="I54" s="99">
        <f t="shared" si="2"/>
        <v>1.0347222222222225E-3</v>
      </c>
      <c r="J54" s="88">
        <f t="shared" si="3"/>
        <v>36.809815950920246</v>
      </c>
      <c r="K54" s="90" t="s">
        <v>59</v>
      </c>
      <c r="L54" s="95"/>
    </row>
    <row r="55" spans="1:12" ht="24.75" customHeight="1" x14ac:dyDescent="0.2">
      <c r="A55" s="96">
        <v>33</v>
      </c>
      <c r="B55" s="90">
        <v>76</v>
      </c>
      <c r="C55" s="91">
        <v>10123421568</v>
      </c>
      <c r="D55" s="92" t="s">
        <v>134</v>
      </c>
      <c r="E55" s="93" t="s">
        <v>135</v>
      </c>
      <c r="F55" s="94" t="s">
        <v>59</v>
      </c>
      <c r="G55" s="97" t="s">
        <v>88</v>
      </c>
      <c r="H55" s="99">
        <v>5.6758101851851856E-3</v>
      </c>
      <c r="I55" s="99">
        <f t="shared" si="2"/>
        <v>1.0535879629629636E-3</v>
      </c>
      <c r="J55" s="88">
        <f t="shared" si="3"/>
        <v>36.734693877551024</v>
      </c>
      <c r="K55" s="90" t="s">
        <v>59</v>
      </c>
      <c r="L55" s="95"/>
    </row>
    <row r="56" spans="1:12" ht="24.75" customHeight="1" x14ac:dyDescent="0.2">
      <c r="A56" s="96">
        <v>34</v>
      </c>
      <c r="B56" s="90">
        <v>62</v>
      </c>
      <c r="C56" s="91">
        <v>10125480796</v>
      </c>
      <c r="D56" s="92" t="s">
        <v>136</v>
      </c>
      <c r="E56" s="93" t="s">
        <v>137</v>
      </c>
      <c r="F56" s="94" t="s">
        <v>59</v>
      </c>
      <c r="G56" s="97" t="s">
        <v>81</v>
      </c>
      <c r="H56" s="99">
        <v>5.6847222222222221E-3</v>
      </c>
      <c r="I56" s="99">
        <f t="shared" si="2"/>
        <v>1.0625000000000001E-3</v>
      </c>
      <c r="J56" s="88">
        <f t="shared" si="3"/>
        <v>36.65987780040733</v>
      </c>
      <c r="K56" s="90" t="s">
        <v>59</v>
      </c>
      <c r="L56" s="95"/>
    </row>
    <row r="57" spans="1:12" ht="24.75" customHeight="1" x14ac:dyDescent="0.2">
      <c r="A57" s="96">
        <v>35</v>
      </c>
      <c r="B57" s="90">
        <v>83</v>
      </c>
      <c r="C57" s="91">
        <v>10120491663</v>
      </c>
      <c r="D57" s="92" t="s">
        <v>138</v>
      </c>
      <c r="E57" s="93" t="s">
        <v>139</v>
      </c>
      <c r="F57" s="94" t="s">
        <v>39</v>
      </c>
      <c r="G57" s="97" t="s">
        <v>114</v>
      </c>
      <c r="H57" s="99">
        <v>5.6887731481481477E-3</v>
      </c>
      <c r="I57" s="99">
        <f t="shared" si="2"/>
        <v>1.0665509259259257E-3</v>
      </c>
      <c r="J57" s="88">
        <f t="shared" si="3"/>
        <v>36.585365853658537</v>
      </c>
      <c r="K57" s="90" t="s">
        <v>59</v>
      </c>
      <c r="L57" s="95"/>
    </row>
    <row r="58" spans="1:12" ht="24.75" customHeight="1" x14ac:dyDescent="0.2">
      <c r="A58" s="96">
        <v>36</v>
      </c>
      <c r="B58" s="90">
        <v>87</v>
      </c>
      <c r="C58" s="91">
        <v>10122947682</v>
      </c>
      <c r="D58" s="92" t="s">
        <v>140</v>
      </c>
      <c r="E58" s="93" t="s">
        <v>141</v>
      </c>
      <c r="F58" s="94" t="s">
        <v>39</v>
      </c>
      <c r="G58" s="97" t="s">
        <v>142</v>
      </c>
      <c r="H58" s="99">
        <v>5.6949074074074081E-3</v>
      </c>
      <c r="I58" s="99">
        <f t="shared" si="2"/>
        <v>1.0726851851851861E-3</v>
      </c>
      <c r="J58" s="88">
        <f t="shared" si="3"/>
        <v>36.585365853658537</v>
      </c>
      <c r="K58" s="90" t="s">
        <v>59</v>
      </c>
      <c r="L58" s="95"/>
    </row>
    <row r="59" spans="1:12" ht="24.75" customHeight="1" x14ac:dyDescent="0.2">
      <c r="A59" s="96">
        <v>37</v>
      </c>
      <c r="B59" s="90">
        <v>63</v>
      </c>
      <c r="C59" s="91">
        <v>10127890743</v>
      </c>
      <c r="D59" s="92" t="s">
        <v>143</v>
      </c>
      <c r="E59" s="93" t="s">
        <v>144</v>
      </c>
      <c r="F59" s="94" t="s">
        <v>59</v>
      </c>
      <c r="G59" s="97" t="s">
        <v>81</v>
      </c>
      <c r="H59" s="99">
        <v>5.7202546296296298E-3</v>
      </c>
      <c r="I59" s="99">
        <f t="shared" si="2"/>
        <v>1.0980324074074078E-3</v>
      </c>
      <c r="J59" s="88">
        <f t="shared" si="3"/>
        <v>36.43724696356275</v>
      </c>
      <c r="K59" s="90" t="s">
        <v>59</v>
      </c>
      <c r="L59" s="95"/>
    </row>
    <row r="60" spans="1:12" ht="24.75" customHeight="1" thickBot="1" x14ac:dyDescent="0.25">
      <c r="A60" s="102">
        <v>38</v>
      </c>
      <c r="B60" s="103">
        <v>88</v>
      </c>
      <c r="C60" s="104">
        <v>10115801513</v>
      </c>
      <c r="D60" s="105" t="s">
        <v>145</v>
      </c>
      <c r="E60" s="106" t="s">
        <v>146</v>
      </c>
      <c r="F60" s="107" t="s">
        <v>33</v>
      </c>
      <c r="G60" s="108" t="s">
        <v>142</v>
      </c>
      <c r="H60" s="109">
        <v>6.0858796296296295E-3</v>
      </c>
      <c r="I60" s="109">
        <f t="shared" si="2"/>
        <v>1.4636574074074074E-3</v>
      </c>
      <c r="J60" s="110">
        <f t="shared" si="3"/>
        <v>34.220532319391637</v>
      </c>
      <c r="K60" s="103"/>
      <c r="L60" s="111"/>
    </row>
    <row r="61" spans="1:12" ht="9" customHeight="1" thickTop="1" thickBot="1" x14ac:dyDescent="0.25">
      <c r="A61" s="71"/>
      <c r="B61" s="72"/>
      <c r="C61" s="72"/>
      <c r="D61" s="73"/>
      <c r="E61" s="74"/>
      <c r="F61" s="75"/>
      <c r="G61" s="76"/>
      <c r="H61" s="77"/>
      <c r="I61" s="78"/>
      <c r="J61" s="46"/>
      <c r="K61" s="79"/>
      <c r="L61" s="79"/>
    </row>
    <row r="62" spans="1:12" ht="15.75" thickTop="1" x14ac:dyDescent="0.2">
      <c r="A62" s="129" t="s">
        <v>5</v>
      </c>
      <c r="B62" s="130"/>
      <c r="C62" s="130"/>
      <c r="D62" s="130"/>
      <c r="E62" s="130"/>
      <c r="F62" s="130"/>
      <c r="G62" s="130" t="s">
        <v>6</v>
      </c>
      <c r="H62" s="130"/>
      <c r="I62" s="130"/>
      <c r="J62" s="130"/>
      <c r="K62" s="130"/>
      <c r="L62" s="131"/>
    </row>
    <row r="63" spans="1:12" x14ac:dyDescent="0.2">
      <c r="A63" s="18" t="s">
        <v>55</v>
      </c>
      <c r="B63" s="4"/>
      <c r="C63" s="47"/>
      <c r="D63" s="4"/>
      <c r="E63" s="55"/>
      <c r="F63" s="48"/>
      <c r="G63" s="49" t="s">
        <v>34</v>
      </c>
      <c r="H63" s="81">
        <v>7</v>
      </c>
      <c r="I63" s="67"/>
      <c r="J63" s="29"/>
      <c r="K63" s="98" t="s">
        <v>32</v>
      </c>
      <c r="L63" s="112">
        <f>COUNTIF(F23:F60,"ЗМС")</f>
        <v>0</v>
      </c>
    </row>
    <row r="64" spans="1:12" x14ac:dyDescent="0.2">
      <c r="A64" s="18" t="s">
        <v>56</v>
      </c>
      <c r="B64" s="4"/>
      <c r="C64" s="19"/>
      <c r="D64" s="4"/>
      <c r="E64" s="56"/>
      <c r="F64" s="50"/>
      <c r="G64" s="20" t="s">
        <v>27</v>
      </c>
      <c r="H64" s="81">
        <f>H65+H70</f>
        <v>38</v>
      </c>
      <c r="I64" s="68"/>
      <c r="J64" s="30"/>
      <c r="K64" s="98" t="s">
        <v>21</v>
      </c>
      <c r="L64" s="112">
        <f>COUNTIF(F23:F60,"МСМК")</f>
        <v>0</v>
      </c>
    </row>
    <row r="65" spans="1:12" x14ac:dyDescent="0.2">
      <c r="A65" s="18" t="s">
        <v>57</v>
      </c>
      <c r="B65" s="4"/>
      <c r="C65" s="22"/>
      <c r="D65" s="4"/>
      <c r="E65" s="56"/>
      <c r="F65" s="50"/>
      <c r="G65" s="20" t="s">
        <v>28</v>
      </c>
      <c r="H65" s="81">
        <f>H66+H67+H68+H69</f>
        <v>38</v>
      </c>
      <c r="I65" s="68"/>
      <c r="J65" s="30"/>
      <c r="K65" s="98" t="s">
        <v>24</v>
      </c>
      <c r="L65" s="112">
        <f>COUNTIF(F23:F60,"МС")</f>
        <v>0</v>
      </c>
    </row>
    <row r="66" spans="1:12" x14ac:dyDescent="0.2">
      <c r="A66" s="18" t="s">
        <v>58</v>
      </c>
      <c r="B66" s="4"/>
      <c r="C66" s="22"/>
      <c r="D66" s="4"/>
      <c r="E66" s="56"/>
      <c r="F66" s="50"/>
      <c r="G66" s="20" t="s">
        <v>29</v>
      </c>
      <c r="H66" s="81">
        <f>COUNT(A23:A60)</f>
        <v>38</v>
      </c>
      <c r="I66" s="68"/>
      <c r="J66" s="30"/>
      <c r="K66" s="28" t="s">
        <v>33</v>
      </c>
      <c r="L66" s="112">
        <f>COUNTIF(F23:F60,"КМС")</f>
        <v>6</v>
      </c>
    </row>
    <row r="67" spans="1:12" x14ac:dyDescent="0.2">
      <c r="A67" s="18"/>
      <c r="B67" s="4"/>
      <c r="C67" s="22"/>
      <c r="D67" s="4"/>
      <c r="E67" s="56"/>
      <c r="F67" s="50"/>
      <c r="G67" s="20" t="s">
        <v>41</v>
      </c>
      <c r="H67" s="81">
        <f>COUNTIF(A23:A60,"ЛИМ")</f>
        <v>0</v>
      </c>
      <c r="I67" s="68"/>
      <c r="J67" s="30"/>
      <c r="K67" s="28" t="s">
        <v>39</v>
      </c>
      <c r="L67" s="112">
        <f>COUNTIF(F23:F60,"1 СР")</f>
        <v>5</v>
      </c>
    </row>
    <row r="68" spans="1:12" x14ac:dyDescent="0.2">
      <c r="A68" s="18"/>
      <c r="B68" s="4"/>
      <c r="C68" s="4"/>
      <c r="D68" s="4"/>
      <c r="E68" s="56"/>
      <c r="F68" s="50"/>
      <c r="G68" s="20" t="s">
        <v>30</v>
      </c>
      <c r="H68" s="81">
        <f>COUNTIF(A23:A60,"НФ")</f>
        <v>0</v>
      </c>
      <c r="I68" s="68"/>
      <c r="J68" s="30"/>
      <c r="K68" s="28" t="s">
        <v>59</v>
      </c>
      <c r="L68" s="112">
        <f>COUNTIF(F23:F60,"2 СР")</f>
        <v>27</v>
      </c>
    </row>
    <row r="69" spans="1:12" x14ac:dyDescent="0.2">
      <c r="A69" s="18"/>
      <c r="B69" s="4"/>
      <c r="C69" s="4"/>
      <c r="D69" s="4"/>
      <c r="E69" s="56"/>
      <c r="F69" s="50"/>
      <c r="G69" s="20" t="s">
        <v>35</v>
      </c>
      <c r="H69" s="81">
        <f>COUNTIF(A23:A60,"ДСКВ")</f>
        <v>0</v>
      </c>
      <c r="I69" s="68"/>
      <c r="J69" s="30"/>
      <c r="K69" s="28" t="s">
        <v>60</v>
      </c>
      <c r="L69" s="112">
        <f>COUNTIF(F23:F60,"3 СР")</f>
        <v>0</v>
      </c>
    </row>
    <row r="70" spans="1:12" x14ac:dyDescent="0.2">
      <c r="A70" s="18"/>
      <c r="B70" s="4"/>
      <c r="C70" s="4"/>
      <c r="D70" s="4"/>
      <c r="E70" s="57"/>
      <c r="F70" s="51"/>
      <c r="G70" s="20" t="s">
        <v>31</v>
      </c>
      <c r="H70" s="81">
        <f>COUNTIF(A23:A60,"НС")</f>
        <v>0</v>
      </c>
      <c r="I70" s="69"/>
      <c r="J70" s="31"/>
      <c r="K70" s="28"/>
      <c r="L70" s="21"/>
    </row>
    <row r="71" spans="1:12" ht="9.75" customHeight="1" x14ac:dyDescent="0.2">
      <c r="A71" s="18"/>
      <c r="B71" s="7"/>
      <c r="C71" s="7"/>
      <c r="D71" s="4"/>
      <c r="E71" s="35"/>
      <c r="L71" s="8"/>
    </row>
    <row r="72" spans="1:12" ht="15.75" x14ac:dyDescent="0.2">
      <c r="A72" s="132" t="s">
        <v>3</v>
      </c>
      <c r="B72" s="116"/>
      <c r="C72" s="116"/>
      <c r="D72" s="116"/>
      <c r="E72" s="116" t="s">
        <v>12</v>
      </c>
      <c r="F72" s="116"/>
      <c r="G72" s="116"/>
      <c r="H72" s="116" t="s">
        <v>4</v>
      </c>
      <c r="I72" s="116"/>
      <c r="J72" s="116"/>
      <c r="K72" s="116" t="s">
        <v>61</v>
      </c>
      <c r="L72" s="117"/>
    </row>
    <row r="73" spans="1:12" x14ac:dyDescent="0.2">
      <c r="A73" s="124"/>
      <c r="B73" s="119"/>
      <c r="C73" s="119"/>
      <c r="D73" s="119"/>
      <c r="E73" s="119"/>
      <c r="F73" s="125"/>
      <c r="G73" s="125"/>
      <c r="H73" s="125"/>
      <c r="I73" s="125"/>
      <c r="J73" s="125"/>
      <c r="K73" s="125"/>
      <c r="L73" s="126"/>
    </row>
    <row r="74" spans="1:12" x14ac:dyDescent="0.2">
      <c r="A74" s="87"/>
      <c r="B74" s="86"/>
      <c r="C74" s="86"/>
      <c r="D74" s="86"/>
      <c r="E74" s="58"/>
      <c r="F74" s="86"/>
      <c r="G74" s="86"/>
      <c r="I74" s="62"/>
      <c r="J74" s="86"/>
      <c r="K74" s="86"/>
      <c r="L74" s="54"/>
    </row>
    <row r="75" spans="1:12" x14ac:dyDescent="0.2">
      <c r="A75" s="87"/>
      <c r="B75" s="86"/>
      <c r="C75" s="86"/>
      <c r="D75" s="86"/>
      <c r="E75" s="58"/>
      <c r="F75" s="86"/>
      <c r="G75" s="86"/>
      <c r="I75" s="62"/>
      <c r="J75" s="86"/>
      <c r="K75" s="86"/>
      <c r="L75" s="54"/>
    </row>
    <row r="76" spans="1:12" x14ac:dyDescent="0.2">
      <c r="A76" s="87"/>
      <c r="B76" s="86"/>
      <c r="C76" s="86"/>
      <c r="D76" s="86"/>
      <c r="E76" s="58"/>
      <c r="F76" s="86"/>
      <c r="G76" s="86"/>
      <c r="I76" s="62"/>
      <c r="J76" s="86"/>
      <c r="K76" s="86"/>
      <c r="L76" s="54"/>
    </row>
    <row r="77" spans="1:12" x14ac:dyDescent="0.2">
      <c r="A77" s="87"/>
      <c r="B77" s="86"/>
      <c r="C77" s="86"/>
      <c r="D77" s="86"/>
      <c r="E77" s="58"/>
      <c r="F77" s="86"/>
      <c r="G77" s="86"/>
      <c r="I77" s="62"/>
      <c r="J77" s="86"/>
      <c r="K77" s="86"/>
      <c r="L77" s="54"/>
    </row>
    <row r="78" spans="1:12" ht="13.5" thickBot="1" x14ac:dyDescent="0.25">
      <c r="A78" s="133" t="s">
        <v>47</v>
      </c>
      <c r="B78" s="115"/>
      <c r="C78" s="115"/>
      <c r="D78" s="115"/>
      <c r="E78" s="115" t="str">
        <f>G17</f>
        <v>ЕЛИФЕРОВ А.В. (ВК, г. ВОРОНЕЖ)</v>
      </c>
      <c r="F78" s="115"/>
      <c r="G78" s="115"/>
      <c r="H78" s="115" t="str">
        <f>G18</f>
        <v>ПОПОВА Е.В. (ВК, г. ВОРОНЕЖ)</v>
      </c>
      <c r="I78" s="115"/>
      <c r="J78" s="115"/>
      <c r="K78" s="115" t="str">
        <f>G19</f>
        <v>АГАПОВА И.А. (1 кат., г. ВОРОНЕЖ)</v>
      </c>
      <c r="L78" s="118"/>
    </row>
    <row r="79" spans="1:12" ht="13.5" thickTop="1" x14ac:dyDescent="0.2"/>
  </sheetData>
  <sortState ref="B23:H30">
    <sortCondition ref="H23:H30"/>
  </sortState>
  <mergeCells count="38">
    <mergeCell ref="A7:L7"/>
    <mergeCell ref="A1:L1"/>
    <mergeCell ref="A2:L2"/>
    <mergeCell ref="A3:L3"/>
    <mergeCell ref="A4:L4"/>
    <mergeCell ref="A6:L6"/>
    <mergeCell ref="H72:J7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H15:L15"/>
    <mergeCell ref="G21:G22"/>
    <mergeCell ref="H21:H22"/>
    <mergeCell ref="I21:I22"/>
    <mergeCell ref="J21:J22"/>
    <mergeCell ref="K21:K22"/>
    <mergeCell ref="H78:J78"/>
    <mergeCell ref="K72:L72"/>
    <mergeCell ref="K78:L78"/>
    <mergeCell ref="A5:L5"/>
    <mergeCell ref="A8:L8"/>
    <mergeCell ref="A12:L12"/>
    <mergeCell ref="A73:E73"/>
    <mergeCell ref="F73:L73"/>
    <mergeCell ref="L21:L22"/>
    <mergeCell ref="A62:F62"/>
    <mergeCell ref="G62:L62"/>
    <mergeCell ref="A72:D72"/>
    <mergeCell ref="A78:D78"/>
    <mergeCell ref="E72:G72"/>
    <mergeCell ref="E78:G78"/>
    <mergeCell ref="F21:F22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8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ИГВ без отсечек</vt:lpstr>
      <vt:lpstr>'ИГВ без отсечек'!Заголовки_для_печати</vt:lpstr>
      <vt:lpstr>'ИГВ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2021-05-18T14:29:08Z</cp:lastPrinted>
  <dcterms:created xsi:type="dcterms:W3CDTF">1996-10-08T23:32:33Z</dcterms:created>
  <dcterms:modified xsi:type="dcterms:W3CDTF">2022-05-17T08:51:44Z</dcterms:modified>
</cp:coreProperties>
</file>