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а юноши" sheetId="97" r:id="rId1"/>
  </sheets>
  <definedNames>
    <definedName name="_xlnm.Print_Titles" localSheetId="0">'группа юноши'!$21:$22</definedName>
    <definedName name="_xlnm.Print_Area" localSheetId="0">'группа юноши'!$A$1:$L$64</definedName>
  </definedNames>
  <calcPr calcId="152511"/>
</workbook>
</file>

<file path=xl/calcChain.xml><?xml version="1.0" encoding="utf-8"?>
<calcChain xmlns="http://schemas.openxmlformats.org/spreadsheetml/2006/main">
  <c r="L57" i="97" l="1"/>
  <c r="L56" i="97"/>
  <c r="L55" i="97"/>
  <c r="L54" i="97"/>
  <c r="L53" i="97"/>
  <c r="L52" i="97"/>
  <c r="L51" i="97"/>
  <c r="I54" i="97"/>
  <c r="I53" i="97" s="1"/>
  <c r="I55" i="97"/>
  <c r="I56" i="97"/>
  <c r="I57" i="97"/>
  <c r="I52" i="97" l="1"/>
  <c r="I26" i="97" l="1"/>
  <c r="I27" i="97"/>
  <c r="I28" i="97"/>
  <c r="I29" i="97"/>
  <c r="I30" i="97"/>
  <c r="I31" i="97"/>
  <c r="I32" i="97"/>
  <c r="I33" i="97"/>
  <c r="I34" i="97"/>
  <c r="I35" i="97"/>
  <c r="I36" i="97"/>
  <c r="I37" i="97"/>
  <c r="I38" i="97"/>
  <c r="I39" i="97"/>
  <c r="I40" i="97"/>
  <c r="I41" i="97"/>
  <c r="I42" i="97"/>
  <c r="I43" i="97"/>
  <c r="I44" i="97"/>
  <c r="I25" i="97"/>
  <c r="I24" i="97"/>
</calcChain>
</file>

<file path=xl/sharedStrings.xml><?xml version="1.0" encoding="utf-8"?>
<sst xmlns="http://schemas.openxmlformats.org/spreadsheetml/2006/main" count="155" uniqueCount="100">
  <si>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</si>
  <si>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</si>
  <si>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</si>
  <si>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</si>
  <si>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</si>
  <si>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</si>
  <si>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</si>
  <si>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</si>
  <si>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</si>
  <si>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</si>
  <si>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</si>
  <si>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</si>
  <si>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</si>
  <si>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</si>
  <si>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</si>
  <si>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</si>
  <si>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</si>
  <si>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</si>
  <si>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</si>
  <si>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</si>
  <si>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</si>
  <si>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</si>
  <si>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</si>
  <si>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</si>
  <si>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НФ</t>
  </si>
  <si>
    <t>СКОРОСТЬ км/ч</t>
  </si>
  <si>
    <t>ВЫПОЛНЕНИЕ НТУ ЕВСК</t>
  </si>
  <si>
    <t>ОТСТАВАНИЕ</t>
  </si>
  <si>
    <t>Комитет по спорту Псковской области</t>
  </si>
  <si>
    <t>Федерация велосипедного спорта Псковской области</t>
  </si>
  <si>
    <t>Юноши 15-16 лет</t>
  </si>
  <si>
    <t xml:space="preserve">КАРПЕНКОВ Ю.П. (ВК, г. Великие Луки) </t>
  </si>
  <si>
    <t xml:space="preserve">ИВАНОВА М.А. (ВК, г. Великие Луки) </t>
  </si>
  <si>
    <t>5 км/12</t>
  </si>
  <si>
    <t xml:space="preserve">БАБАЕВ С.А. (ВК, г. Великие Луки) </t>
  </si>
  <si>
    <t>КМС</t>
  </si>
  <si>
    <t>Павлов Алексей</t>
  </si>
  <si>
    <t>Псковская область</t>
  </si>
  <si>
    <t>Аверин Алексей</t>
  </si>
  <si>
    <t>Вахтеров Илья</t>
  </si>
  <si>
    <t>Гуржий Иван</t>
  </si>
  <si>
    <t>Московская область</t>
  </si>
  <si>
    <t>Сибиркин Антон</t>
  </si>
  <si>
    <t>Кудрявцев Игорь</t>
  </si>
  <si>
    <t>Фаузи Андреас</t>
  </si>
  <si>
    <t>Ленинградская область</t>
  </si>
  <si>
    <t>Поляков Кирилл</t>
  </si>
  <si>
    <t>Агафонов Егор</t>
  </si>
  <si>
    <t>Пушкарев Олег</t>
  </si>
  <si>
    <t>Панов Николай</t>
  </si>
  <si>
    <t>Шарапа Иван</t>
  </si>
  <si>
    <t>Калининградская область</t>
  </si>
  <si>
    <t>Чикита Родион</t>
  </si>
  <si>
    <t>Алексеев Даниил</t>
  </si>
  <si>
    <t>Черненок Лев</t>
  </si>
  <si>
    <t>Лошаков Степан</t>
  </si>
  <si>
    <t xml:space="preserve">Осипов Максим </t>
  </si>
  <si>
    <t>Ковалев Ефим</t>
  </si>
  <si>
    <t>Елфимов Иван</t>
  </si>
  <si>
    <t>Мосолов Константин</t>
  </si>
  <si>
    <t>Трифонов Степан</t>
  </si>
  <si>
    <t>ДАТА РОЖД.</t>
  </si>
  <si>
    <t>Бутузов Иван</t>
  </si>
  <si>
    <t>Тверская область</t>
  </si>
  <si>
    <t>Меньшов Александр</t>
  </si>
  <si>
    <t>Орловская область</t>
  </si>
  <si>
    <t>Ошкуков Денис</t>
  </si>
  <si>
    <t>Макухин Александр</t>
  </si>
  <si>
    <t>Китаев Андрей</t>
  </si>
  <si>
    <r>
      <t>МЕСТО ПРОВЕДЕНИЯ:</t>
    </r>
    <r>
      <rPr>
        <sz val="11"/>
        <rFont val="Times New Roman"/>
        <family val="1"/>
        <charset val="204"/>
      </rPr>
      <t xml:space="preserve"> г. Великие Луки</t>
    </r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</si>
  <si>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13ч 00м </t>
    </r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</si>
  <si>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14ч 35м</t>
    </r>
  </si>
  <si>
    <t>шоссе - групповая гонка</t>
  </si>
  <si>
    <t>№ ЕКП 2021: 32534</t>
  </si>
  <si>
    <t>1 СР</t>
  </si>
  <si>
    <t>2 СР</t>
  </si>
  <si>
    <t>3 СР</t>
  </si>
  <si>
    <t>Москва</t>
  </si>
  <si>
    <t>Субъектов РФ</t>
  </si>
  <si>
    <t>ЗМС</t>
  </si>
  <si>
    <t>Заявлено</t>
  </si>
  <si>
    <t>МСМК</t>
  </si>
  <si>
    <t>Осадки: дождь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</si>
  <si>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</si>
  <si>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</si>
  <si>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</si>
  <si>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</si>
  <si>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</si>
  <si>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</si>
  <si>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Ветер:</t>
  </si>
  <si>
    <r>
      <t>ДАТА ПРОВЕДЕНИЯ:</t>
    </r>
    <r>
      <rPr>
        <sz val="11"/>
        <rFont val="Times New Roman"/>
        <family val="1"/>
        <charset val="204"/>
      </rPr>
      <t xml:space="preserve"> 29 мая 2021 года</t>
    </r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</si>
  <si>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</si>
  <si>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</si>
  <si>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</si>
  <si>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</si>
  <si>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Температура: +11+ 13</t>
  </si>
  <si>
    <t>Влажность: 69%</t>
  </si>
  <si>
    <t>№ ВРВС: 0080601611Я</t>
  </si>
  <si>
    <t>б/р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</si>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</sst>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dd/mm/yyyy"/>
    <numFmt numFmtId="167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2B2E3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9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6" xfId="0" applyFont="1" applyFill="1" applyBorder="1" applyAlignment="1">
      <alignment horizontal="right" vertical="center"/>
    </xf>
    <xf numFmtId="0" fontId="9" fillId="0" borderId="32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9" fillId="0" borderId="1" xfId="8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14" fillId="2" borderId="27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right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center" wrapText="1"/>
    </xf>
    <xf numFmtId="166" fontId="20" fillId="0" borderId="22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left" vertical="center" wrapText="1"/>
    </xf>
    <xf numFmtId="167" fontId="10" fillId="0" borderId="22" xfId="0" applyNumberFormat="1" applyFont="1" applyFill="1" applyBorder="1" applyAlignment="1">
      <alignment horizontal="center" vertical="center"/>
    </xf>
    <xf numFmtId="165" fontId="10" fillId="0" borderId="2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25" xfId="3" applyFont="1" applyFill="1" applyBorder="1" applyAlignment="1">
      <alignment horizontal="center" vertical="center" wrapText="1"/>
    </xf>
    <xf numFmtId="0" fontId="18" fillId="2" borderId="35" xfId="3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26" xfId="3" applyFont="1" applyFill="1" applyBorder="1" applyAlignment="1">
      <alignment horizontal="center" vertical="center" wrapText="1"/>
    </xf>
    <xf numFmtId="0" fontId="18" fillId="2" borderId="36" xfId="3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421826</xdr:colOff>
      <xdr:row>0</xdr:row>
      <xdr:rowOff>63501</xdr:rowOff>
    </xdr:from>
    <xdr:to>
      <xdr:col>3</xdr:col>
      <xdr:colOff>370417</xdr:colOff>
      <xdr:row>3</xdr:row>
      <xdr:rowOff>103458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159" y="63501"/>
          <a:ext cx="954008" cy="7702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243936</xdr:colOff>
      <xdr:row>3</xdr:row>
      <xdr:rowOff>63501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75269" cy="793750"/>
        </a:xfrm>
        <a:prstGeom prst="rect">
          <a:avLst/>
        </a:prstGeom>
      </xdr:spPr>
    </xdr:pic>
    <xdr:clientData/>
  </xdr:twoCellAnchor>
  <xdr:twoCellAnchor editAs="oneCell">
    <xdr:from>
      <xdr:col>9</xdr:col>
      <xdr:colOff>438990</xdr:colOff>
      <xdr:row>0</xdr:row>
      <xdr:rowOff>10582</xdr:rowOff>
    </xdr:from>
    <xdr:to>
      <xdr:col>10</xdr:col>
      <xdr:colOff>729253</xdr:colOff>
      <xdr:row>3</xdr:row>
      <xdr:rowOff>165742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4240" y="10582"/>
          <a:ext cx="988763" cy="885410"/>
        </a:xfrm>
        <a:prstGeom prst="rect">
          <a:avLst/>
        </a:prstGeom>
      </xdr:spPr>
    </xdr:pic>
    <xdr:clientData/>
  </xdr:twoCellAnchor>
  <xdr:twoCellAnchor editAs="oneCell">
    <xdr:from>
      <xdr:col>10</xdr:col>
      <xdr:colOff>899583</xdr:colOff>
      <xdr:row>0</xdr:row>
      <xdr:rowOff>84668</xdr:rowOff>
    </xdr:from>
    <xdr:to>
      <xdr:col>11</xdr:col>
      <xdr:colOff>903817</xdr:colOff>
      <xdr:row>3</xdr:row>
      <xdr:rowOff>2118</xdr:rowOff>
    </xdr:to>
    <xdr:pic>
      <xdr:nvPicPr>
        <xdr:cNvPr id="5" name="Picture 2" descr="C:\Users\PC\Downloads\imgonline-com-ua-Transparent-backgr-ngyU8xkvrRBe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33" y="84668"/>
          <a:ext cx="914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65"/>
  <sheetViews>
    <sheetView tabSelected="1" view="pageBreakPreview" topLeftCell="A36" zoomScale="90" zoomScaleNormal="100" zoomScaleSheetLayoutView="90" workbookViewId="0">
      <selection activeCell="H47" sqref="H47"/>
    </sheetView>
  </sheetViews>
  <sheetFormatPr defaultRowHeight="12.75" x14ac:dyDescent="0.2"/>
  <cols>
    <col min="1" max="1" width="7" style="4" customWidth="1"/>
    <col min="2" max="2" width="7" style="37" customWidth="1"/>
    <col min="3" max="3" width="15.140625" style="37" customWidth="1"/>
    <col min="4" max="4" width="20.7109375" style="4" customWidth="1"/>
    <col min="5" max="5" width="11.140625" style="4" customWidth="1"/>
    <col min="6" max="6" width="7.7109375" style="4" customWidth="1"/>
    <col min="7" max="7" width="23.42578125" style="4" customWidth="1"/>
    <col min="8" max="8" width="21.7109375" style="4" customWidth="1"/>
    <col min="9" max="9" width="13" style="4" customWidth="1"/>
    <col min="10" max="10" width="10.42578125" style="4" customWidth="1"/>
    <col min="11" max="11" width="13.5703125" style="4" customWidth="1"/>
    <col min="12" max="12" width="14.7109375" style="4" customWidth="1"/>
    <col min="13" max="16384" width="9.140625" style="4"/>
  </cols>
  <sheetData>
    <row r="1" spans="1:12" ht="18.7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8.75" customHeight="1" x14ac:dyDescent="0.2">
      <c r="A2" s="98" t="s">
        <v>28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8.75" customHeight="1" x14ac:dyDescent="0.2">
      <c r="A3" s="98" t="s">
        <v>11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8.75" customHeight="1" x14ac:dyDescent="0.2">
      <c r="A4" s="98" t="s">
        <v>29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6" customFormat="1" ht="19.5" customHeight="1" x14ac:dyDescent="0.2">
      <c r="A6" s="99" t="s">
        <v>16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s="6" customFormat="1" ht="19.5" customHeight="1" x14ac:dyDescent="0.2">
      <c r="A7" s="97" t="s">
        <v>18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s="6" customFormat="1" ht="3.75" customHeight="1" thickBot="1" x14ac:dyDescent="0.25"/>
    <row r="9" spans="1:12" ht="19.5" customHeight="1" thickTop="1" x14ac:dyDescent="0.2">
      <c r="A9" s="100" t="s">
        <v>23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2"/>
    </row>
    <row r="10" spans="1:12" ht="17.25" customHeight="1" x14ac:dyDescent="0.2">
      <c r="A10" s="103" t="s">
        <v>72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5"/>
    </row>
    <row r="11" spans="1:12" ht="13.5" customHeight="1" x14ac:dyDescent="0.2">
      <c r="A11" s="103" t="s">
        <v>30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5"/>
    </row>
    <row r="12" spans="1:12" ht="5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1:12" ht="15.75" x14ac:dyDescent="0.2">
      <c r="A13" s="10" t="s">
        <v>69</v>
      </c>
      <c r="B13" s="11"/>
      <c r="C13" s="11"/>
      <c r="D13" s="12"/>
      <c r="E13" s="13"/>
      <c r="F13" s="13"/>
      <c r="G13" s="75" t="s">
        <v>70</v>
      </c>
      <c r="H13" s="13"/>
      <c r="I13" s="13"/>
      <c r="J13" s="13"/>
      <c r="K13" s="14"/>
      <c r="L13" s="15" t="s">
        <v>97</v>
      </c>
    </row>
    <row r="14" spans="1:12" ht="15.75" x14ac:dyDescent="0.25">
      <c r="A14" s="16" t="s">
        <v>90</v>
      </c>
      <c r="B14" s="17"/>
      <c r="C14" s="17"/>
      <c r="D14" s="18"/>
      <c r="E14" s="18"/>
      <c r="F14" s="18"/>
      <c r="G14" s="76" t="s">
        <v>71</v>
      </c>
      <c r="H14" s="18"/>
      <c r="I14" s="18"/>
      <c r="J14" s="18"/>
      <c r="K14" s="19"/>
      <c r="L14" s="74" t="s">
        <v>73</v>
      </c>
    </row>
    <row r="15" spans="1:12" ht="14.25" x14ac:dyDescent="0.2">
      <c r="A15" s="106" t="s">
        <v>10</v>
      </c>
      <c r="B15" s="107"/>
      <c r="C15" s="107"/>
      <c r="D15" s="107"/>
      <c r="E15" s="107"/>
      <c r="F15" s="107"/>
      <c r="G15" s="108"/>
      <c r="H15" s="119" t="s">
        <v>1</v>
      </c>
      <c r="I15" s="107"/>
      <c r="J15" s="107"/>
      <c r="K15" s="107"/>
      <c r="L15" s="120"/>
    </row>
    <row r="16" spans="1:12" ht="15" x14ac:dyDescent="0.2">
      <c r="A16" s="20" t="s">
        <v>19</v>
      </c>
      <c r="B16" s="21"/>
      <c r="C16" s="21"/>
      <c r="D16" s="22"/>
      <c r="E16" s="23"/>
      <c r="F16" s="22"/>
      <c r="G16" s="24"/>
      <c r="H16" s="25" t="s">
        <v>91</v>
      </c>
      <c r="I16" s="26"/>
      <c r="J16" s="26"/>
      <c r="K16" s="26"/>
      <c r="L16" s="27"/>
    </row>
    <row r="17" spans="1:12" ht="15" x14ac:dyDescent="0.2">
      <c r="A17" s="20" t="s">
        <v>20</v>
      </c>
      <c r="B17" s="21"/>
      <c r="C17" s="21"/>
      <c r="D17" s="28"/>
      <c r="E17" s="23"/>
      <c r="F17" s="22"/>
      <c r="G17" s="24" t="s">
        <v>31</v>
      </c>
      <c r="H17" s="25" t="s">
        <v>92</v>
      </c>
      <c r="I17" s="26"/>
      <c r="J17" s="26"/>
      <c r="K17" s="26"/>
      <c r="L17" s="27"/>
    </row>
    <row r="18" spans="1:12" ht="15" x14ac:dyDescent="0.2">
      <c r="A18" s="20" t="s">
        <v>21</v>
      </c>
      <c r="B18" s="21"/>
      <c r="C18" s="21"/>
      <c r="D18" s="28"/>
      <c r="E18" s="23"/>
      <c r="F18" s="22"/>
      <c r="G18" s="24" t="s">
        <v>32</v>
      </c>
      <c r="H18" s="25" t="s">
        <v>93</v>
      </c>
      <c r="I18" s="26"/>
      <c r="J18" s="26"/>
      <c r="K18" s="26"/>
      <c r="L18" s="27"/>
    </row>
    <row r="19" spans="1:12" ht="15.75" thickBot="1" x14ac:dyDescent="0.25">
      <c r="A19" s="20" t="s">
        <v>17</v>
      </c>
      <c r="B19" s="29"/>
      <c r="C19" s="29"/>
      <c r="D19" s="30"/>
      <c r="E19" s="30"/>
      <c r="F19" s="30"/>
      <c r="G19" s="31" t="s">
        <v>34</v>
      </c>
      <c r="H19" s="25" t="s">
        <v>94</v>
      </c>
      <c r="I19" s="26"/>
      <c r="J19" s="26"/>
      <c r="K19" s="36">
        <v>60</v>
      </c>
      <c r="L19" s="27" t="s">
        <v>33</v>
      </c>
    </row>
    <row r="20" spans="1:12" ht="9.75" customHeight="1" thickTop="1" thickBot="1" x14ac:dyDescent="0.2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5"/>
    </row>
    <row r="21" spans="1:12" s="47" customFormat="1" ht="21" customHeight="1" thickTop="1" x14ac:dyDescent="0.2">
      <c r="A21" s="109" t="s">
        <v>7</v>
      </c>
      <c r="B21" s="111" t="s">
        <v>13</v>
      </c>
      <c r="C21" s="111" t="s">
        <v>22</v>
      </c>
      <c r="D21" s="111" t="s">
        <v>2</v>
      </c>
      <c r="E21" s="111" t="s">
        <v>61</v>
      </c>
      <c r="F21" s="111" t="s">
        <v>9</v>
      </c>
      <c r="G21" s="115" t="s">
        <v>14</v>
      </c>
      <c r="H21" s="115" t="s">
        <v>8</v>
      </c>
      <c r="I21" s="111" t="s">
        <v>27</v>
      </c>
      <c r="J21" s="111" t="s">
        <v>25</v>
      </c>
      <c r="K21" s="117" t="s">
        <v>26</v>
      </c>
      <c r="L21" s="113" t="s">
        <v>15</v>
      </c>
    </row>
    <row r="22" spans="1:12" s="47" customFormat="1" ht="13.5" customHeight="1" x14ac:dyDescent="0.2">
      <c r="A22" s="110"/>
      <c r="B22" s="112"/>
      <c r="C22" s="112"/>
      <c r="D22" s="112"/>
      <c r="E22" s="112"/>
      <c r="F22" s="112"/>
      <c r="G22" s="116"/>
      <c r="H22" s="116"/>
      <c r="I22" s="112"/>
      <c r="J22" s="112"/>
      <c r="K22" s="118"/>
      <c r="L22" s="114"/>
    </row>
    <row r="23" spans="1:12" s="46" customFormat="1" ht="21.95" customHeight="1" x14ac:dyDescent="0.2">
      <c r="A23" s="81">
        <v>1</v>
      </c>
      <c r="B23" s="48">
        <v>36</v>
      </c>
      <c r="C23" s="48">
        <v>10081516861</v>
      </c>
      <c r="D23" s="49" t="s">
        <v>36</v>
      </c>
      <c r="E23" s="77">
        <v>38443</v>
      </c>
      <c r="F23" s="50" t="s">
        <v>35</v>
      </c>
      <c r="G23" s="51" t="s">
        <v>37</v>
      </c>
      <c r="H23" s="80">
        <v>6.0659722222222219E-2</v>
      </c>
      <c r="I23" s="80"/>
      <c r="J23" s="52">
        <v>41.28</v>
      </c>
      <c r="K23" s="53" t="s">
        <v>35</v>
      </c>
      <c r="L23" s="82"/>
    </row>
    <row r="24" spans="1:12" s="46" customFormat="1" ht="21.95" customHeight="1" x14ac:dyDescent="0.2">
      <c r="A24" s="83">
        <v>2</v>
      </c>
      <c r="B24" s="54">
        <v>32</v>
      </c>
      <c r="C24" s="54">
        <v>10091546560</v>
      </c>
      <c r="D24" s="55" t="s">
        <v>43</v>
      </c>
      <c r="E24" s="77">
        <v>38873</v>
      </c>
      <c r="F24" s="56" t="s">
        <v>75</v>
      </c>
      <c r="G24" s="51" t="s">
        <v>37</v>
      </c>
      <c r="H24" s="80">
        <v>6.0659722222222219E-2</v>
      </c>
      <c r="I24" s="80">
        <f>H24-$H$23</f>
        <v>0</v>
      </c>
      <c r="J24" s="52">
        <v>41.28</v>
      </c>
      <c r="K24" s="53" t="s">
        <v>35</v>
      </c>
      <c r="L24" s="82"/>
    </row>
    <row r="25" spans="1:12" s="46" customFormat="1" ht="21.95" customHeight="1" x14ac:dyDescent="0.2">
      <c r="A25" s="81">
        <v>3</v>
      </c>
      <c r="B25" s="54">
        <v>22</v>
      </c>
      <c r="C25" s="57">
        <v>10078169149</v>
      </c>
      <c r="D25" s="58" t="s">
        <v>64</v>
      </c>
      <c r="E25" s="78">
        <v>38375</v>
      </c>
      <c r="F25" s="56" t="s">
        <v>74</v>
      </c>
      <c r="G25" s="59" t="s">
        <v>65</v>
      </c>
      <c r="H25" s="80">
        <v>6.3935185185185192E-2</v>
      </c>
      <c r="I25" s="80">
        <f>H25-$H$23</f>
        <v>3.2754629629629731E-3</v>
      </c>
      <c r="J25" s="52">
        <v>39.200000000000003</v>
      </c>
      <c r="K25" s="53" t="s">
        <v>35</v>
      </c>
      <c r="L25" s="82"/>
    </row>
    <row r="26" spans="1:12" s="46" customFormat="1" ht="21.95" customHeight="1" x14ac:dyDescent="0.2">
      <c r="A26" s="83">
        <v>4</v>
      </c>
      <c r="B26" s="54">
        <v>43</v>
      </c>
      <c r="C26" s="54">
        <v>10080173716</v>
      </c>
      <c r="D26" s="55" t="s">
        <v>42</v>
      </c>
      <c r="E26" s="77">
        <v>38601</v>
      </c>
      <c r="F26" s="56" t="s">
        <v>75</v>
      </c>
      <c r="G26" s="51" t="s">
        <v>41</v>
      </c>
      <c r="H26" s="80">
        <v>6.3935185185185192E-2</v>
      </c>
      <c r="I26" s="80">
        <f t="shared" ref="I26:I44" si="0">H26-$H$23</f>
        <v>3.2754629629629731E-3</v>
      </c>
      <c r="J26" s="52">
        <v>39.200000000000003</v>
      </c>
      <c r="K26" s="53" t="s">
        <v>35</v>
      </c>
      <c r="L26" s="82"/>
    </row>
    <row r="27" spans="1:12" s="46" customFormat="1" ht="21.95" customHeight="1" x14ac:dyDescent="0.2">
      <c r="A27" s="81">
        <v>5</v>
      </c>
      <c r="B27" s="54">
        <v>42</v>
      </c>
      <c r="C27" s="54">
        <v>10073954295</v>
      </c>
      <c r="D27" s="55" t="s">
        <v>48</v>
      </c>
      <c r="E27" s="77">
        <v>38392</v>
      </c>
      <c r="F27" s="56" t="s">
        <v>75</v>
      </c>
      <c r="G27" s="51" t="s">
        <v>41</v>
      </c>
      <c r="H27" s="80">
        <v>6.3935185185185192E-2</v>
      </c>
      <c r="I27" s="80">
        <f t="shared" si="0"/>
        <v>3.2754629629629731E-3</v>
      </c>
      <c r="J27" s="52">
        <v>39.200000000000003</v>
      </c>
      <c r="K27" s="53" t="s">
        <v>35</v>
      </c>
      <c r="L27" s="82"/>
    </row>
    <row r="28" spans="1:12" s="46" customFormat="1" ht="21.95" customHeight="1" x14ac:dyDescent="0.2">
      <c r="A28" s="83">
        <v>6</v>
      </c>
      <c r="B28" s="54">
        <v>30</v>
      </c>
      <c r="C28" s="54">
        <v>10115797469</v>
      </c>
      <c r="D28" s="55" t="s">
        <v>39</v>
      </c>
      <c r="E28" s="77">
        <v>38889</v>
      </c>
      <c r="F28" s="56" t="s">
        <v>74</v>
      </c>
      <c r="G28" s="51" t="s">
        <v>37</v>
      </c>
      <c r="H28" s="80">
        <v>6.3935185185185192E-2</v>
      </c>
      <c r="I28" s="80">
        <f t="shared" si="0"/>
        <v>3.2754629629629731E-3</v>
      </c>
      <c r="J28" s="52">
        <v>39.200000000000003</v>
      </c>
      <c r="K28" s="53" t="s">
        <v>35</v>
      </c>
      <c r="L28" s="82"/>
    </row>
    <row r="29" spans="1:12" s="46" customFormat="1" ht="22.5" customHeight="1" x14ac:dyDescent="0.2">
      <c r="A29" s="81">
        <v>7</v>
      </c>
      <c r="B29" s="54">
        <v>24</v>
      </c>
      <c r="C29" s="57">
        <v>10080987304</v>
      </c>
      <c r="D29" s="58" t="s">
        <v>66</v>
      </c>
      <c r="E29" s="78">
        <v>38643</v>
      </c>
      <c r="F29" s="60" t="s">
        <v>74</v>
      </c>
      <c r="G29" s="59" t="s">
        <v>51</v>
      </c>
      <c r="H29" s="80">
        <v>6.3935185185185192E-2</v>
      </c>
      <c r="I29" s="80">
        <f t="shared" si="0"/>
        <v>3.2754629629629731E-3</v>
      </c>
      <c r="J29" s="52">
        <v>39.200000000000003</v>
      </c>
      <c r="K29" s="53" t="s">
        <v>35</v>
      </c>
      <c r="L29" s="82"/>
    </row>
    <row r="30" spans="1:12" s="46" customFormat="1" ht="21.95" customHeight="1" x14ac:dyDescent="0.2">
      <c r="A30" s="83">
        <v>8</v>
      </c>
      <c r="B30" s="54">
        <v>38</v>
      </c>
      <c r="C30" s="54">
        <v>10105740690</v>
      </c>
      <c r="D30" s="55" t="s">
        <v>44</v>
      </c>
      <c r="E30" s="77">
        <v>38669</v>
      </c>
      <c r="F30" s="56" t="s">
        <v>74</v>
      </c>
      <c r="G30" s="51" t="s">
        <v>45</v>
      </c>
      <c r="H30" s="80">
        <v>6.3935185185185192E-2</v>
      </c>
      <c r="I30" s="80">
        <f t="shared" si="0"/>
        <v>3.2754629629629731E-3</v>
      </c>
      <c r="J30" s="52">
        <v>39.200000000000003</v>
      </c>
      <c r="K30" s="61"/>
      <c r="L30" s="84"/>
    </row>
    <row r="31" spans="1:12" s="46" customFormat="1" ht="21.95" customHeight="1" x14ac:dyDescent="0.2">
      <c r="A31" s="81">
        <v>9</v>
      </c>
      <c r="B31" s="54">
        <v>41</v>
      </c>
      <c r="C31" s="54">
        <v>10089792577</v>
      </c>
      <c r="D31" s="55" t="s">
        <v>46</v>
      </c>
      <c r="E31" s="77">
        <v>38797</v>
      </c>
      <c r="F31" s="56" t="s">
        <v>75</v>
      </c>
      <c r="G31" s="51" t="s">
        <v>41</v>
      </c>
      <c r="H31" s="80">
        <v>6.3935185185185192E-2</v>
      </c>
      <c r="I31" s="80">
        <f t="shared" si="0"/>
        <v>3.2754629629629731E-3</v>
      </c>
      <c r="J31" s="52">
        <v>39.200000000000003</v>
      </c>
      <c r="K31" s="61"/>
      <c r="L31" s="82"/>
    </row>
    <row r="32" spans="1:12" s="46" customFormat="1" ht="21.95" customHeight="1" x14ac:dyDescent="0.2">
      <c r="A32" s="83">
        <v>10</v>
      </c>
      <c r="B32" s="54">
        <v>40</v>
      </c>
      <c r="C32" s="54">
        <v>10095071094</v>
      </c>
      <c r="D32" s="55" t="s">
        <v>40</v>
      </c>
      <c r="E32" s="77">
        <v>38962</v>
      </c>
      <c r="F32" s="56" t="s">
        <v>75</v>
      </c>
      <c r="G32" s="51" t="s">
        <v>41</v>
      </c>
      <c r="H32" s="80">
        <v>6.3935185185185192E-2</v>
      </c>
      <c r="I32" s="80">
        <f t="shared" si="0"/>
        <v>3.2754629629629731E-3</v>
      </c>
      <c r="J32" s="52">
        <v>39.200000000000003</v>
      </c>
      <c r="K32" s="61"/>
      <c r="L32" s="84"/>
    </row>
    <row r="33" spans="1:12" s="46" customFormat="1" ht="21.95" customHeight="1" x14ac:dyDescent="0.2">
      <c r="A33" s="81">
        <v>11</v>
      </c>
      <c r="B33" s="54">
        <v>39</v>
      </c>
      <c r="C33" s="54">
        <v>10097295428</v>
      </c>
      <c r="D33" s="55" t="s">
        <v>47</v>
      </c>
      <c r="E33" s="77">
        <v>38849</v>
      </c>
      <c r="F33" s="56" t="s">
        <v>75</v>
      </c>
      <c r="G33" s="51" t="s">
        <v>41</v>
      </c>
      <c r="H33" s="80">
        <v>6.3935185185185192E-2</v>
      </c>
      <c r="I33" s="80">
        <f t="shared" si="0"/>
        <v>3.2754629629629731E-3</v>
      </c>
      <c r="J33" s="52">
        <v>39.200000000000003</v>
      </c>
      <c r="K33" s="61"/>
      <c r="L33" s="82"/>
    </row>
    <row r="34" spans="1:12" s="46" customFormat="1" ht="21.95" customHeight="1" x14ac:dyDescent="0.2">
      <c r="A34" s="83">
        <v>12</v>
      </c>
      <c r="B34" s="54">
        <v>27</v>
      </c>
      <c r="C34" s="54">
        <v>10075126682</v>
      </c>
      <c r="D34" s="55" t="s">
        <v>52</v>
      </c>
      <c r="E34" s="77">
        <v>38641</v>
      </c>
      <c r="F34" s="56" t="s">
        <v>74</v>
      </c>
      <c r="G34" s="49" t="s">
        <v>51</v>
      </c>
      <c r="H34" s="80">
        <v>6.3935185185185192E-2</v>
      </c>
      <c r="I34" s="80">
        <f t="shared" si="0"/>
        <v>3.2754629629629731E-3</v>
      </c>
      <c r="J34" s="52">
        <v>39.200000000000003</v>
      </c>
      <c r="K34" s="54"/>
      <c r="L34" s="85"/>
    </row>
    <row r="35" spans="1:12" s="46" customFormat="1" ht="21.95" customHeight="1" x14ac:dyDescent="0.2">
      <c r="A35" s="81">
        <v>13</v>
      </c>
      <c r="B35" s="54">
        <v>34</v>
      </c>
      <c r="C35" s="54">
        <v>10113113195</v>
      </c>
      <c r="D35" s="55" t="s">
        <v>59</v>
      </c>
      <c r="E35" s="77">
        <v>38897</v>
      </c>
      <c r="F35" s="56" t="s">
        <v>75</v>
      </c>
      <c r="G35" s="49" t="s">
        <v>37</v>
      </c>
      <c r="H35" s="80">
        <v>6.3935185185185192E-2</v>
      </c>
      <c r="I35" s="80">
        <f t="shared" si="0"/>
        <v>3.2754629629629731E-3</v>
      </c>
      <c r="J35" s="52">
        <v>39.200000000000003</v>
      </c>
      <c r="K35" s="54"/>
      <c r="L35" s="85"/>
    </row>
    <row r="36" spans="1:12" s="46" customFormat="1" ht="21.95" customHeight="1" x14ac:dyDescent="0.2">
      <c r="A36" s="83">
        <v>14</v>
      </c>
      <c r="B36" s="54">
        <v>35</v>
      </c>
      <c r="C36" s="54">
        <v>10115657528</v>
      </c>
      <c r="D36" s="55" t="s">
        <v>56</v>
      </c>
      <c r="E36" s="77">
        <v>38938</v>
      </c>
      <c r="F36" s="56" t="s">
        <v>75</v>
      </c>
      <c r="G36" s="49" t="s">
        <v>37</v>
      </c>
      <c r="H36" s="80">
        <v>6.3935185185185192E-2</v>
      </c>
      <c r="I36" s="80">
        <f t="shared" si="0"/>
        <v>3.2754629629629731E-3</v>
      </c>
      <c r="J36" s="52">
        <v>39.200000000000003</v>
      </c>
      <c r="K36" s="54"/>
      <c r="L36" s="85"/>
    </row>
    <row r="37" spans="1:12" s="46" customFormat="1" ht="21.95" customHeight="1" x14ac:dyDescent="0.2">
      <c r="A37" s="81">
        <v>15</v>
      </c>
      <c r="B37" s="54">
        <v>37</v>
      </c>
      <c r="C37" s="54">
        <v>10109160750</v>
      </c>
      <c r="D37" s="55" t="s">
        <v>58</v>
      </c>
      <c r="E37" s="77">
        <v>39032</v>
      </c>
      <c r="F37" s="56" t="s">
        <v>75</v>
      </c>
      <c r="G37" s="49" t="s">
        <v>45</v>
      </c>
      <c r="H37" s="80">
        <v>6.3935185185185192E-2</v>
      </c>
      <c r="I37" s="80">
        <f t="shared" si="0"/>
        <v>3.2754629629629731E-3</v>
      </c>
      <c r="J37" s="52">
        <v>39.200000000000003</v>
      </c>
      <c r="K37" s="54"/>
      <c r="L37" s="85"/>
    </row>
    <row r="38" spans="1:12" s="46" customFormat="1" ht="21.95" customHeight="1" x14ac:dyDescent="0.2">
      <c r="A38" s="83">
        <v>16</v>
      </c>
      <c r="B38" s="54">
        <v>44</v>
      </c>
      <c r="C38" s="54">
        <v>10113498771</v>
      </c>
      <c r="D38" s="55" t="s">
        <v>38</v>
      </c>
      <c r="E38" s="77">
        <v>38795</v>
      </c>
      <c r="F38" s="56" t="s">
        <v>98</v>
      </c>
      <c r="G38" s="51" t="s">
        <v>77</v>
      </c>
      <c r="H38" s="80">
        <v>6.3935185185185192E-2</v>
      </c>
      <c r="I38" s="80">
        <f t="shared" si="0"/>
        <v>3.2754629629629731E-3</v>
      </c>
      <c r="J38" s="52">
        <v>39.200000000000003</v>
      </c>
      <c r="K38" s="61"/>
      <c r="L38" s="84"/>
    </row>
    <row r="39" spans="1:12" s="46" customFormat="1" ht="21.95" customHeight="1" x14ac:dyDescent="0.2">
      <c r="A39" s="81">
        <v>17</v>
      </c>
      <c r="B39" s="54">
        <v>33</v>
      </c>
      <c r="C39" s="54">
        <v>10082147664</v>
      </c>
      <c r="D39" s="55" t="s">
        <v>55</v>
      </c>
      <c r="E39" s="77">
        <v>38508</v>
      </c>
      <c r="F39" s="56" t="s">
        <v>75</v>
      </c>
      <c r="G39" s="51" t="s">
        <v>37</v>
      </c>
      <c r="H39" s="80">
        <v>6.3935185185185192E-2</v>
      </c>
      <c r="I39" s="80">
        <f t="shared" si="0"/>
        <v>3.2754629629629731E-3</v>
      </c>
      <c r="J39" s="52">
        <v>39.200000000000003</v>
      </c>
      <c r="K39" s="48"/>
      <c r="L39" s="86"/>
    </row>
    <row r="40" spans="1:12" s="46" customFormat="1" ht="21.95" customHeight="1" x14ac:dyDescent="0.2">
      <c r="A40" s="83">
        <v>18</v>
      </c>
      <c r="B40" s="54">
        <v>28</v>
      </c>
      <c r="C40" s="54">
        <v>10105272060</v>
      </c>
      <c r="D40" s="55" t="s">
        <v>50</v>
      </c>
      <c r="E40" s="77">
        <v>38733</v>
      </c>
      <c r="F40" s="56" t="s">
        <v>76</v>
      </c>
      <c r="G40" s="49" t="s">
        <v>51</v>
      </c>
      <c r="H40" s="80">
        <v>6.3935185185185192E-2</v>
      </c>
      <c r="I40" s="80">
        <f t="shared" si="0"/>
        <v>3.2754629629629731E-3</v>
      </c>
      <c r="J40" s="52">
        <v>39.200000000000003</v>
      </c>
      <c r="K40" s="54"/>
      <c r="L40" s="85"/>
    </row>
    <row r="41" spans="1:12" s="46" customFormat="1" ht="21.95" customHeight="1" x14ac:dyDescent="0.2">
      <c r="A41" s="81">
        <v>19</v>
      </c>
      <c r="B41" s="54">
        <v>29</v>
      </c>
      <c r="C41" s="54">
        <v>10117504063</v>
      </c>
      <c r="D41" s="55" t="s">
        <v>53</v>
      </c>
      <c r="E41" s="77">
        <v>38981</v>
      </c>
      <c r="F41" s="56" t="s">
        <v>74</v>
      </c>
      <c r="G41" s="51" t="s">
        <v>37</v>
      </c>
      <c r="H41" s="80">
        <v>6.3935185185185192E-2</v>
      </c>
      <c r="I41" s="80">
        <f t="shared" si="0"/>
        <v>3.2754629629629731E-3</v>
      </c>
      <c r="J41" s="52">
        <v>39.200000000000003</v>
      </c>
      <c r="K41" s="48"/>
      <c r="L41" s="86"/>
    </row>
    <row r="42" spans="1:12" s="46" customFormat="1" ht="21.95" customHeight="1" x14ac:dyDescent="0.2">
      <c r="A42" s="83">
        <v>20</v>
      </c>
      <c r="B42" s="54">
        <v>23</v>
      </c>
      <c r="C42" s="54">
        <v>10113982357</v>
      </c>
      <c r="D42" s="55" t="s">
        <v>57</v>
      </c>
      <c r="E42" s="77">
        <v>39045</v>
      </c>
      <c r="F42" s="56" t="s">
        <v>76</v>
      </c>
      <c r="G42" s="49" t="s">
        <v>51</v>
      </c>
      <c r="H42" s="80">
        <v>6.3935185185185192E-2</v>
      </c>
      <c r="I42" s="80">
        <f t="shared" si="0"/>
        <v>3.2754629629629731E-3</v>
      </c>
      <c r="J42" s="52">
        <v>39.200000000000003</v>
      </c>
      <c r="K42" s="54"/>
      <c r="L42" s="85"/>
    </row>
    <row r="43" spans="1:12" s="46" customFormat="1" ht="21.95" customHeight="1" x14ac:dyDescent="0.2">
      <c r="A43" s="81">
        <v>21</v>
      </c>
      <c r="B43" s="54">
        <v>26</v>
      </c>
      <c r="C43" s="54">
        <v>10105980968</v>
      </c>
      <c r="D43" s="55" t="s">
        <v>54</v>
      </c>
      <c r="E43" s="77">
        <v>38912</v>
      </c>
      <c r="F43" s="56" t="s">
        <v>76</v>
      </c>
      <c r="G43" s="51" t="s">
        <v>51</v>
      </c>
      <c r="H43" s="80">
        <v>6.400462962962962E-2</v>
      </c>
      <c r="I43" s="80">
        <f t="shared" si="0"/>
        <v>3.3449074074074006E-3</v>
      </c>
      <c r="J43" s="52">
        <v>39.17</v>
      </c>
      <c r="K43" s="48"/>
      <c r="L43" s="86"/>
    </row>
    <row r="44" spans="1:12" s="46" customFormat="1" ht="21.95" customHeight="1" x14ac:dyDescent="0.2">
      <c r="A44" s="83">
        <v>22</v>
      </c>
      <c r="B44" s="54">
        <v>25</v>
      </c>
      <c r="C44" s="54">
        <v>10105272161</v>
      </c>
      <c r="D44" s="55" t="s">
        <v>60</v>
      </c>
      <c r="E44" s="77">
        <v>38804</v>
      </c>
      <c r="F44" s="56" t="s">
        <v>76</v>
      </c>
      <c r="G44" s="49" t="s">
        <v>51</v>
      </c>
      <c r="H44" s="80">
        <v>6.4074074074074075E-2</v>
      </c>
      <c r="I44" s="80">
        <f t="shared" si="0"/>
        <v>3.4143518518518559E-3</v>
      </c>
      <c r="J44" s="52">
        <v>39.15</v>
      </c>
      <c r="K44" s="48"/>
      <c r="L44" s="86"/>
    </row>
    <row r="45" spans="1:12" s="46" customFormat="1" ht="21.95" customHeight="1" x14ac:dyDescent="0.2">
      <c r="A45" s="83" t="s">
        <v>24</v>
      </c>
      <c r="B45" s="54">
        <v>19</v>
      </c>
      <c r="C45" s="54">
        <v>10079508658</v>
      </c>
      <c r="D45" s="55" t="s">
        <v>49</v>
      </c>
      <c r="E45" s="77">
        <v>38604</v>
      </c>
      <c r="F45" s="56" t="s">
        <v>75</v>
      </c>
      <c r="G45" s="51" t="s">
        <v>41</v>
      </c>
      <c r="H45" s="80"/>
      <c r="I45" s="80"/>
      <c r="J45" s="52"/>
      <c r="K45" s="61"/>
      <c r="L45" s="86"/>
    </row>
    <row r="46" spans="1:12" s="46" customFormat="1" ht="21.95" customHeight="1" x14ac:dyDescent="0.2">
      <c r="A46" s="83" t="s">
        <v>24</v>
      </c>
      <c r="B46" s="48">
        <v>31</v>
      </c>
      <c r="C46" s="54">
        <v>10113341854</v>
      </c>
      <c r="D46" s="49" t="s">
        <v>68</v>
      </c>
      <c r="E46" s="77">
        <v>38630</v>
      </c>
      <c r="F46" s="60" t="s">
        <v>75</v>
      </c>
      <c r="G46" s="49" t="s">
        <v>37</v>
      </c>
      <c r="H46" s="80"/>
      <c r="I46" s="80"/>
      <c r="J46" s="52"/>
      <c r="K46" s="48"/>
      <c r="L46" s="86"/>
    </row>
    <row r="47" spans="1:12" s="46" customFormat="1" ht="21.95" customHeight="1" x14ac:dyDescent="0.2">
      <c r="A47" s="83" t="s">
        <v>24</v>
      </c>
      <c r="B47" s="79">
        <v>21</v>
      </c>
      <c r="C47" s="58"/>
      <c r="D47" s="58" t="s">
        <v>67</v>
      </c>
      <c r="E47" s="78">
        <v>38484</v>
      </c>
      <c r="F47" s="56" t="s">
        <v>76</v>
      </c>
      <c r="G47" s="59" t="s">
        <v>63</v>
      </c>
      <c r="H47" s="80"/>
      <c r="I47" s="80"/>
      <c r="J47" s="52"/>
      <c r="K47" s="54"/>
      <c r="L47" s="85"/>
    </row>
    <row r="48" spans="1:12" s="46" customFormat="1" ht="21.95" customHeight="1" thickBot="1" x14ac:dyDescent="0.25">
      <c r="A48" s="87" t="s">
        <v>24</v>
      </c>
      <c r="B48" s="88">
        <v>20</v>
      </c>
      <c r="C48" s="89"/>
      <c r="D48" s="89" t="s">
        <v>62</v>
      </c>
      <c r="E48" s="90">
        <v>38500</v>
      </c>
      <c r="F48" s="91" t="s">
        <v>99</v>
      </c>
      <c r="G48" s="92" t="s">
        <v>63</v>
      </c>
      <c r="H48" s="93"/>
      <c r="I48" s="93"/>
      <c r="J48" s="94"/>
      <c r="K48" s="95"/>
      <c r="L48" s="96"/>
    </row>
    <row r="49" spans="1:19" ht="9" customHeight="1" thickTop="1" thickBot="1" x14ac:dyDescent="0.25">
      <c r="A49" s="39"/>
      <c r="B49" s="40"/>
      <c r="C49" s="40"/>
      <c r="D49" s="41"/>
      <c r="E49" s="42"/>
      <c r="F49" s="43"/>
      <c r="G49" s="44"/>
      <c r="H49" s="45"/>
      <c r="I49" s="45"/>
      <c r="J49" s="45"/>
      <c r="K49" s="45"/>
      <c r="L49" s="45"/>
    </row>
    <row r="50" spans="1:19" ht="15.75" thickTop="1" x14ac:dyDescent="0.2">
      <c r="A50" s="121" t="s">
        <v>5</v>
      </c>
      <c r="B50" s="122"/>
      <c r="C50" s="122"/>
      <c r="D50" s="122"/>
      <c r="E50" s="72"/>
      <c r="F50" s="72"/>
      <c r="G50" s="72"/>
      <c r="H50" s="122" t="s">
        <v>6</v>
      </c>
      <c r="I50" s="122"/>
      <c r="J50" s="122"/>
      <c r="K50" s="122"/>
      <c r="L50" s="123"/>
      <c r="M50" s="38"/>
      <c r="N50" s="38"/>
      <c r="O50" s="38"/>
      <c r="P50" s="38"/>
      <c r="Q50" s="38"/>
      <c r="R50" s="38"/>
      <c r="S50" s="38"/>
    </row>
    <row r="51" spans="1:19" ht="15" customHeight="1" x14ac:dyDescent="0.2">
      <c r="A51" s="2" t="s">
        <v>95</v>
      </c>
      <c r="B51" s="29"/>
      <c r="C51" s="73"/>
      <c r="H51" s="1" t="s">
        <v>78</v>
      </c>
      <c r="I51" s="65">
        <v>7</v>
      </c>
      <c r="K51" s="66" t="s">
        <v>79</v>
      </c>
      <c r="L51" s="67">
        <f>COUNTIF(F23:F49,"ЗМС")</f>
        <v>0</v>
      </c>
      <c r="M51" s="38"/>
      <c r="N51" s="38"/>
      <c r="O51" s="38"/>
      <c r="P51" s="38"/>
      <c r="Q51" s="38"/>
      <c r="R51" s="38"/>
      <c r="S51" s="38"/>
    </row>
    <row r="52" spans="1:19" ht="15" customHeight="1" x14ac:dyDescent="0.2">
      <c r="A52" s="2" t="s">
        <v>96</v>
      </c>
      <c r="B52" s="29"/>
      <c r="C52" s="73"/>
      <c r="H52" s="1" t="s">
        <v>80</v>
      </c>
      <c r="I52" s="65">
        <f>I53+I57</f>
        <v>26</v>
      </c>
      <c r="K52" s="66" t="s">
        <v>81</v>
      </c>
      <c r="L52" s="67">
        <f>COUNTIF(F23:F49,"МСМК")</f>
        <v>0</v>
      </c>
      <c r="M52" s="38"/>
      <c r="N52" s="38"/>
      <c r="O52" s="38"/>
      <c r="P52" s="38"/>
      <c r="Q52" s="38"/>
      <c r="R52" s="38"/>
      <c r="S52" s="38"/>
    </row>
    <row r="53" spans="1:19" ht="15" customHeight="1" x14ac:dyDescent="0.2">
      <c r="A53" s="2" t="s">
        <v>82</v>
      </c>
      <c r="B53" s="29"/>
      <c r="C53" s="73"/>
      <c r="H53" s="1" t="s">
        <v>83</v>
      </c>
      <c r="I53" s="65">
        <f>I54+I55+I56</f>
        <v>26</v>
      </c>
      <c r="K53" s="66" t="s">
        <v>84</v>
      </c>
      <c r="L53" s="67">
        <f>COUNTIF(F23:F49,"МС")</f>
        <v>0</v>
      </c>
      <c r="M53" s="38"/>
      <c r="N53" s="38"/>
      <c r="O53" s="38"/>
      <c r="P53" s="38"/>
      <c r="Q53" s="38"/>
      <c r="R53" s="38"/>
      <c r="S53" s="38"/>
    </row>
    <row r="54" spans="1:19" ht="15" customHeight="1" x14ac:dyDescent="0.2">
      <c r="A54" s="2" t="s">
        <v>89</v>
      </c>
      <c r="B54" s="29"/>
      <c r="C54" s="73"/>
      <c r="H54" s="1" t="s">
        <v>85</v>
      </c>
      <c r="I54" s="65">
        <f>COUNT(A23:A48)</f>
        <v>22</v>
      </c>
      <c r="K54" s="66" t="s">
        <v>35</v>
      </c>
      <c r="L54" s="67">
        <f>COUNTIF(F23:F49,"КМС")</f>
        <v>1</v>
      </c>
      <c r="M54" s="38"/>
      <c r="N54" s="38"/>
      <c r="O54" s="38"/>
      <c r="P54" s="38"/>
      <c r="Q54" s="38"/>
      <c r="R54" s="38"/>
      <c r="S54" s="38"/>
    </row>
    <row r="55" spans="1:19" ht="15" customHeight="1" x14ac:dyDescent="0.2">
      <c r="A55" s="68"/>
      <c r="B55" s="29"/>
      <c r="C55" s="73"/>
      <c r="H55" s="1" t="s">
        <v>86</v>
      </c>
      <c r="I55" s="65">
        <f>COUNTIF(A23:A48,"НФ")</f>
        <v>4</v>
      </c>
      <c r="K55" s="66" t="s">
        <v>74</v>
      </c>
      <c r="L55" s="67">
        <f>COUNTIF(F23:F49,"1 СР")</f>
        <v>6</v>
      </c>
      <c r="M55" s="38"/>
      <c r="N55" s="38"/>
      <c r="O55" s="38"/>
      <c r="P55" s="38"/>
      <c r="Q55" s="38"/>
      <c r="R55" s="38"/>
      <c r="S55" s="38"/>
    </row>
    <row r="56" spans="1:19" ht="15" customHeight="1" x14ac:dyDescent="0.2">
      <c r="A56" s="3"/>
      <c r="B56" s="29"/>
      <c r="C56" s="73"/>
      <c r="H56" s="1" t="s">
        <v>87</v>
      </c>
      <c r="I56" s="65">
        <f>COUNTIF(A23:A48,"ДСКВ")</f>
        <v>0</v>
      </c>
      <c r="K56" s="69" t="s">
        <v>75</v>
      </c>
      <c r="L56" s="70">
        <f>COUNTIF(F23:F49,"2 СР")</f>
        <v>12</v>
      </c>
      <c r="M56" s="38"/>
      <c r="N56" s="38"/>
      <c r="O56" s="38"/>
      <c r="P56" s="38"/>
      <c r="Q56" s="38"/>
      <c r="R56" s="38"/>
      <c r="S56" s="38"/>
    </row>
    <row r="57" spans="1:19" ht="15" customHeight="1" x14ac:dyDescent="0.2">
      <c r="A57" s="3"/>
      <c r="B57" s="29"/>
      <c r="C57" s="73"/>
      <c r="H57" s="1" t="s">
        <v>88</v>
      </c>
      <c r="I57" s="65">
        <f>COUNTIF(A23:A48,"НС")</f>
        <v>0</v>
      </c>
      <c r="K57" s="69" t="s">
        <v>76</v>
      </c>
      <c r="L57" s="71">
        <f>COUNTIF(F23:F49,"3 СР")</f>
        <v>5</v>
      </c>
    </row>
    <row r="58" spans="1:19" ht="15.75" x14ac:dyDescent="0.2">
      <c r="A58" s="134" t="s">
        <v>3</v>
      </c>
      <c r="B58" s="132"/>
      <c r="C58" s="132"/>
      <c r="D58" s="132"/>
      <c r="E58" s="132" t="s">
        <v>12</v>
      </c>
      <c r="F58" s="132"/>
      <c r="G58" s="132"/>
      <c r="H58" s="132"/>
      <c r="I58" s="132" t="s">
        <v>4</v>
      </c>
      <c r="J58" s="132"/>
      <c r="K58" s="132"/>
      <c r="L58" s="133"/>
    </row>
    <row r="59" spans="1:19" x14ac:dyDescent="0.2">
      <c r="A59" s="138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7"/>
    </row>
    <row r="60" spans="1:19" x14ac:dyDescent="0.2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4"/>
    </row>
    <row r="61" spans="1:19" x14ac:dyDescent="0.2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4"/>
    </row>
    <row r="62" spans="1:19" x14ac:dyDescent="0.2">
      <c r="A62" s="137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9"/>
    </row>
    <row r="63" spans="1:19" x14ac:dyDescent="0.2">
      <c r="A63" s="136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1"/>
    </row>
    <row r="64" spans="1:19" ht="16.5" thickBot="1" x14ac:dyDescent="0.25">
      <c r="A64" s="135"/>
      <c r="B64" s="124"/>
      <c r="C64" s="124"/>
      <c r="D64" s="124"/>
      <c r="E64" s="124" t="s">
        <v>31</v>
      </c>
      <c r="F64" s="124"/>
      <c r="G64" s="124"/>
      <c r="H64" s="124"/>
      <c r="I64" s="124" t="s">
        <v>32</v>
      </c>
      <c r="J64" s="124"/>
      <c r="K64" s="124"/>
      <c r="L64" s="125"/>
    </row>
    <row r="65" ht="13.5" thickTop="1" x14ac:dyDescent="0.2"/>
  </sheetData>
  <mergeCells count="37">
    <mergeCell ref="H15:L15"/>
    <mergeCell ref="A50:D50"/>
    <mergeCell ref="H50:L50"/>
    <mergeCell ref="I64:L64"/>
    <mergeCell ref="F59:L59"/>
    <mergeCell ref="F62:L62"/>
    <mergeCell ref="F63:L63"/>
    <mergeCell ref="E58:H58"/>
    <mergeCell ref="I58:L58"/>
    <mergeCell ref="A58:D58"/>
    <mergeCell ref="E64:H64"/>
    <mergeCell ref="A64:D64"/>
    <mergeCell ref="A63:E63"/>
    <mergeCell ref="A62:E62"/>
    <mergeCell ref="A59:E59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7:L7"/>
    <mergeCell ref="A1:L1"/>
    <mergeCell ref="A2:L2"/>
    <mergeCell ref="A3:L3"/>
    <mergeCell ref="A4:L4"/>
    <mergeCell ref="A6:L6"/>
  </mergeCells>
  <conditionalFormatting sqref="H51:H57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группа юноши</vt:lpstr>
      <vt:lpstr>'группа юноши'!Заголовки_для_печати</vt:lpstr>
      <vt:lpstr>'группа юноши'!Область_печати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2021-06-02T11:54:59Z</dcterms:modified>
</cp:coreProperties>
</file>