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финал д15-16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_xlnm.Print_Area" localSheetId="0">'финал д15-16'!$A$1:$O$58</definedName>
    <definedName name="СУ">[2]Табл!$B$7:$G$481</definedName>
    <definedName name="уч">[2]Табл!$B$8:$F$244</definedName>
    <definedName name="ччччч" localSheetId="0">#REF!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H55" i="1"/>
  <c r="E55" i="1"/>
  <c r="H48" i="1"/>
  <c r="H47" i="1"/>
  <c r="H46" i="1"/>
  <c r="J45" i="1"/>
  <c r="H45" i="1"/>
  <c r="H44" i="1"/>
  <c r="H43" i="1" s="1"/>
  <c r="G39" i="1"/>
  <c r="F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J48" i="1" s="1"/>
  <c r="E36" i="1"/>
  <c r="D36" i="1"/>
  <c r="C36" i="1"/>
  <c r="M27" i="1"/>
  <c r="M29" i="1" s="1"/>
  <c r="M23" i="1"/>
  <c r="M25" i="1" s="1"/>
  <c r="M24" i="1" l="1"/>
  <c r="J46" i="1"/>
  <c r="J43" i="1"/>
  <c r="J47" i="1"/>
  <c r="J42" i="1"/>
  <c r="M28" i="1"/>
  <c r="J44" i="1"/>
</calcChain>
</file>

<file path=xl/sharedStrings.xml><?xml version="1.0" encoding="utf-8"?>
<sst xmlns="http://schemas.openxmlformats.org/spreadsheetml/2006/main" count="107" uniqueCount="77">
  <si>
    <t>Министерство спорта Российской Федерации</t>
  </si>
  <si>
    <t>Федерация велосипедного спорта России</t>
  </si>
  <si>
    <t>ПЕРВЕНСТВО РОССИИ</t>
  </si>
  <si>
    <t>по велосипедному спорту</t>
  </si>
  <si>
    <t>ИТОГОВЫЙ ПРОТОКОЛ</t>
  </si>
  <si>
    <t>трек - командная гонка преследования 4 км</t>
  </si>
  <si>
    <t>Девушки 15-16 лет</t>
  </si>
  <si>
    <t/>
  </si>
  <si>
    <t>МЕСТО ПРОВЕДЕНИЯ: г. Санкт-Петербург</t>
  </si>
  <si>
    <t>№ ВРВС: 0080391611Я</t>
  </si>
  <si>
    <t>ДАТА ПРОВЕДЕНИЯ: 15 Октября 2024 года</t>
  </si>
  <si>
    <t>№ ЕКП 2024: 2008780022017488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</si>
  <si>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</si>
  <si>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</si>
  <si>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</si>
  <si>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</si>
  <si>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 xml:space="preserve">Валова А.С. (ВК, г. САНКТ -ПЕТЕРБУРГ) </t>
  </si>
  <si>
    <t>ПОКРЫТИЕ ТРЕКА: дерево</t>
  </si>
  <si>
    <t>ГЛАВНЫЙ СЕКРЕТАРЬ:</t>
  </si>
  <si>
    <t xml:space="preserve">Михайлова И.Н. (ВК, г. САНКТ -ПЕТЕРБУРГ) </t>
  </si>
  <si>
    <t>ДЛИНА ТРЕКА: 250 м</t>
  </si>
  <si>
    <t>СУДЬЯ НА ФИНИШЕ:</t>
  </si>
  <si>
    <t xml:space="preserve">Соловьев Г.Н. (ВК, г. САНКТ- ПЕТЕРБУРГ) </t>
  </si>
  <si>
    <t>ДИСТАНЦИЯ: ДЛИНА КРУГА/КРУГОВ</t>
  </si>
  <si>
    <t>0,250/16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</si>
  <si>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</si>
  <si>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</si>
  <si>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</si>
  <si>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</si>
  <si>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</si>
  <si>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</si>
  <si>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</si>
  <si>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НА ОТРЕЗКЕ</t>
  </si>
  <si>
    <t>РЕЗУЛЬТАТ</t>
  </si>
  <si>
    <t>СКОРОСТЬ км/ч</t>
  </si>
  <si>
    <t>ВЫПОЛНЕНИЕ НТУ ЕВСК</t>
  </si>
  <si>
    <t>ПРИМЕЧАНИЕ</t>
  </si>
  <si>
    <t>0-1000 м</t>
  </si>
  <si>
    <t>1000-2000 м</t>
  </si>
  <si>
    <t>2000-3000 м</t>
  </si>
  <si>
    <t>3000-4000 м</t>
  </si>
  <si>
    <t>Деменкова Анастасия</t>
  </si>
  <si>
    <t>МС</t>
  </si>
  <si>
    <t>Санкт-Петербург</t>
  </si>
  <si>
    <t>КМС</t>
  </si>
  <si>
    <t>Костина Ольга</t>
  </si>
  <si>
    <t>Соломатина Олеся</t>
  </si>
  <si>
    <t>Королева София</t>
  </si>
  <si>
    <t>Васюкова Валерия</t>
  </si>
  <si>
    <t>1 СР</t>
  </si>
  <si>
    <t>Реппо Эрика</t>
  </si>
  <si>
    <t>Голыбина Валентина</t>
  </si>
  <si>
    <t>Галкина Кристина</t>
  </si>
  <si>
    <t>ДОГОН</t>
  </si>
  <si>
    <t>Шипилова Дарья</t>
  </si>
  <si>
    <t>Гончарова Варвара</t>
  </si>
  <si>
    <t>Хатунцева Александра</t>
  </si>
  <si>
    <t>Корчебная Ольга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</si>
  <si>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</si>
  <si>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</si>
  <si>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</si>
  <si>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</si>
  <si>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</si>
  <si>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</si>
  <si>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</si>
  <si>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</si>
  <si>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</si>
  <si>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</si>
  <si>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</si>
  <si>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</si>
  <si>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</si>
  <si>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</si>
  <si>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</si>
  <si>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</si>
  <si>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</si>
  <si>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</si>
  <si>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Грибова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</si>
</sst>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.00"/>
    <numFmt numFmtId="165" formatCode="0.0"/>
    <numFmt numFmtId="166" formatCode="m:ss.00"/>
    <numFmt numFmtId="167" formatCode="m:ss.000"/>
    <numFmt numFmtId="168" formatCode="yyyy"/>
  </numFmts>
  <fonts count="26" x14ac:knownFonts="1">
    <font>
      <sz val="10"/>
      <name val="Arial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9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7"/>
      <name val="Calibri"/>
      <family val="2"/>
      <charset val="204"/>
      <scheme val="minor"/>
    </font>
    <font>
      <b/>
      <sz val="9"/>
      <name val="Arial Cyr"/>
      <charset val="204"/>
    </font>
    <font>
      <sz val="10"/>
      <name val="Arial"/>
      <family val="2"/>
      <charset val="204"/>
    </font>
    <font>
      <sz val="10"/>
      <color theme="0"/>
      <name val="Calibri"/>
      <family val="2"/>
      <charset val="204"/>
      <scheme val="minor"/>
    </font>
    <font>
      <sz val="9"/>
      <color theme="0"/>
      <name val="Arial"/>
      <family val="2"/>
      <charset val="204"/>
    </font>
    <font>
      <sz val="9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6" fillId="0" borderId="0"/>
    <xf numFmtId="0" fontId="19" fillId="0" borderId="0"/>
  </cellStyleXfs>
  <cellXfs count="21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2" fontId="8" fillId="0" borderId="11" xfId="1" applyNumberFormat="1" applyFont="1" applyBorder="1" applyAlignment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2" fontId="8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64" fontId="11" fillId="0" borderId="16" xfId="1" applyNumberFormat="1" applyFont="1" applyBorder="1" applyAlignment="1">
      <alignment horizontal="left" vertical="center"/>
    </xf>
    <xf numFmtId="164" fontId="11" fillId="0" borderId="14" xfId="1" applyNumberFormat="1" applyFont="1" applyBorder="1" applyAlignment="1">
      <alignment horizontal="left" vertical="center"/>
    </xf>
    <xf numFmtId="164" fontId="11" fillId="0" borderId="17" xfId="1" applyNumberFormat="1" applyFont="1" applyBorder="1" applyAlignment="1">
      <alignment horizontal="left" vertical="center"/>
    </xf>
    <xf numFmtId="0" fontId="1" fillId="0" borderId="0" xfId="1" applyFont="1"/>
    <xf numFmtId="0" fontId="8" fillId="0" borderId="15" xfId="0" applyFont="1" applyFill="1" applyBorder="1" applyAlignment="1">
      <alignment horizontal="right"/>
    </xf>
    <xf numFmtId="14" fontId="12" fillId="0" borderId="14" xfId="1" applyNumberFormat="1" applyFont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2" fillId="0" borderId="14" xfId="1" applyFont="1" applyBorder="1" applyAlignment="1">
      <alignment horizontal="right" vertical="center"/>
    </xf>
    <xf numFmtId="0" fontId="12" fillId="0" borderId="14" xfId="1" applyFont="1" applyBorder="1" applyAlignment="1">
      <alignment horizontal="center" vertical="center"/>
    </xf>
    <xf numFmtId="0" fontId="12" fillId="0" borderId="14" xfId="1" applyFont="1" applyBorder="1" applyAlignment="1">
      <alignment vertical="center"/>
    </xf>
    <xf numFmtId="14" fontId="12" fillId="0" borderId="18" xfId="1" applyNumberFormat="1" applyFont="1" applyBorder="1" applyAlignment="1">
      <alignment vertical="center"/>
    </xf>
    <xf numFmtId="164" fontId="11" fillId="0" borderId="16" xfId="1" applyNumberFormat="1" applyFont="1" applyBorder="1" applyAlignment="1">
      <alignment horizontal="left" vertical="center"/>
    </xf>
    <xf numFmtId="164" fontId="11" fillId="0" borderId="14" xfId="1" applyNumberFormat="1" applyFont="1" applyBorder="1" applyAlignment="1">
      <alignment horizontal="left" vertical="center"/>
    </xf>
    <xf numFmtId="165" fontId="14" fillId="0" borderId="14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right" vertical="center"/>
    </xf>
    <xf numFmtId="0" fontId="12" fillId="0" borderId="3" xfId="1" applyFont="1" applyBorder="1" applyAlignment="1">
      <alignment vertical="center"/>
    </xf>
    <xf numFmtId="0" fontId="12" fillId="0" borderId="3" xfId="1" applyFont="1" applyBorder="1" applyAlignment="1">
      <alignment horizontal="center" vertical="center"/>
    </xf>
    <xf numFmtId="14" fontId="12" fillId="0" borderId="3" xfId="1" applyNumberFormat="1" applyFont="1" applyBorder="1" applyAlignment="1">
      <alignment vertical="center"/>
    </xf>
    <xf numFmtId="164" fontId="12" fillId="0" borderId="3" xfId="1" applyNumberFormat="1" applyFont="1" applyBorder="1" applyAlignment="1">
      <alignment horizontal="center" vertical="center"/>
    </xf>
    <xf numFmtId="2" fontId="12" fillId="0" borderId="3" xfId="1" applyNumberFormat="1" applyFont="1" applyBorder="1" applyAlignment="1">
      <alignment vertical="center"/>
    </xf>
    <xf numFmtId="0" fontId="15" fillId="3" borderId="19" xfId="1" applyFont="1" applyFill="1" applyBorder="1" applyAlignment="1">
      <alignment horizontal="center" vertical="center"/>
    </xf>
    <xf numFmtId="0" fontId="15" fillId="3" borderId="20" xfId="2" applyFont="1" applyFill="1" applyBorder="1" applyAlignment="1">
      <alignment horizontal="center" vertical="center" wrapText="1"/>
    </xf>
    <xf numFmtId="14" fontId="15" fillId="3" borderId="20" xfId="2" applyNumberFormat="1" applyFont="1" applyFill="1" applyBorder="1" applyAlignment="1">
      <alignment horizontal="center" vertical="center" wrapText="1"/>
    </xf>
    <xf numFmtId="0" fontId="15" fillId="3" borderId="21" xfId="1" applyFont="1" applyFill="1" applyBorder="1" applyAlignment="1">
      <alignment horizontal="center" vertical="center"/>
    </xf>
    <xf numFmtId="0" fontId="15" fillId="3" borderId="22" xfId="1" applyFont="1" applyFill="1" applyBorder="1" applyAlignment="1">
      <alignment horizontal="center" vertical="center"/>
    </xf>
    <xf numFmtId="0" fontId="15" fillId="3" borderId="23" xfId="1" applyFont="1" applyFill="1" applyBorder="1" applyAlignment="1">
      <alignment horizontal="center" vertical="center"/>
    </xf>
    <xf numFmtId="164" fontId="15" fillId="3" borderId="20" xfId="2" applyNumberFormat="1" applyFont="1" applyFill="1" applyBorder="1" applyAlignment="1">
      <alignment horizontal="center" vertical="center" wrapText="1"/>
    </xf>
    <xf numFmtId="2" fontId="15" fillId="3" borderId="20" xfId="2" applyNumberFormat="1" applyFont="1" applyFill="1" applyBorder="1" applyAlignment="1">
      <alignment horizontal="center" vertical="center" wrapText="1"/>
    </xf>
    <xf numFmtId="0" fontId="15" fillId="3" borderId="20" xfId="1" applyFont="1" applyFill="1" applyBorder="1" applyAlignment="1">
      <alignment horizontal="center" vertical="center" wrapText="1"/>
    </xf>
    <xf numFmtId="0" fontId="17" fillId="3" borderId="24" xfId="1" applyFont="1" applyFill="1" applyBorder="1" applyAlignment="1">
      <alignment horizontal="center" vertical="center" wrapText="1"/>
    </xf>
    <xf numFmtId="0" fontId="15" fillId="3" borderId="25" xfId="1" applyFont="1" applyFill="1" applyBorder="1" applyAlignment="1">
      <alignment horizontal="center" vertical="center"/>
    </xf>
    <xf numFmtId="0" fontId="15" fillId="3" borderId="26" xfId="2" applyFont="1" applyFill="1" applyBorder="1" applyAlignment="1">
      <alignment horizontal="center" vertical="center" wrapText="1"/>
    </xf>
    <xf numFmtId="14" fontId="15" fillId="3" borderId="26" xfId="2" applyNumberFormat="1" applyFont="1" applyFill="1" applyBorder="1" applyAlignment="1">
      <alignment horizontal="center" vertical="center" wrapText="1"/>
    </xf>
    <xf numFmtId="0" fontId="15" fillId="3" borderId="26" xfId="1" applyFont="1" applyFill="1" applyBorder="1" applyAlignment="1">
      <alignment horizontal="center" vertical="center"/>
    </xf>
    <xf numFmtId="164" fontId="15" fillId="3" borderId="26" xfId="2" applyNumberFormat="1" applyFont="1" applyFill="1" applyBorder="1" applyAlignment="1">
      <alignment horizontal="center" vertical="center" wrapText="1"/>
    </xf>
    <xf numFmtId="2" fontId="15" fillId="3" borderId="26" xfId="2" applyNumberFormat="1" applyFont="1" applyFill="1" applyBorder="1" applyAlignment="1">
      <alignment horizontal="center" vertical="center" wrapText="1"/>
    </xf>
    <xf numFmtId="0" fontId="15" fillId="3" borderId="26" xfId="1" applyFont="1" applyFill="1" applyBorder="1" applyAlignment="1">
      <alignment horizontal="center" vertical="center" wrapText="1"/>
    </xf>
    <xf numFmtId="0" fontId="17" fillId="3" borderId="27" xfId="1" applyFont="1" applyFill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4" fontId="6" fillId="0" borderId="29" xfId="0" applyNumberFormat="1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166" fontId="6" fillId="0" borderId="31" xfId="0" applyNumberFormat="1" applyFont="1" applyBorder="1" applyAlignment="1">
      <alignment horizontal="center" vertical="center"/>
    </xf>
    <xf numFmtId="166" fontId="10" fillId="0" borderId="31" xfId="1" applyNumberFormat="1" applyFont="1" applyFill="1" applyBorder="1" applyAlignment="1">
      <alignment horizontal="center" vertical="center"/>
    </xf>
    <xf numFmtId="166" fontId="10" fillId="0" borderId="29" xfId="1" applyNumberFormat="1" applyFont="1" applyBorder="1" applyAlignment="1">
      <alignment horizontal="center" vertical="center"/>
    </xf>
    <xf numFmtId="166" fontId="10" fillId="0" borderId="31" xfId="1" applyNumberFormat="1" applyFont="1" applyBorder="1" applyAlignment="1">
      <alignment horizontal="center" vertical="center"/>
    </xf>
    <xf numFmtId="167" fontId="18" fillId="0" borderId="31" xfId="0" applyNumberFormat="1" applyFont="1" applyBorder="1" applyAlignment="1">
      <alignment horizontal="center" vertical="center"/>
    </xf>
    <xf numFmtId="2" fontId="10" fillId="0" borderId="32" xfId="1" applyNumberFormat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13" fillId="0" borderId="33" xfId="1" applyFont="1" applyBorder="1" applyAlignment="1">
      <alignment vertical="center" wrapText="1"/>
    </xf>
    <xf numFmtId="0" fontId="20" fillId="0" borderId="34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166" fontId="6" fillId="0" borderId="36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67" fontId="6" fillId="0" borderId="36" xfId="0" applyNumberFormat="1" applyFont="1" applyBorder="1" applyAlignment="1">
      <alignment horizontal="center" vertical="center"/>
    </xf>
    <xf numFmtId="166" fontId="21" fillId="0" borderId="36" xfId="1" applyNumberFormat="1" applyFont="1" applyBorder="1" applyAlignment="1">
      <alignment horizontal="center" vertical="center"/>
    </xf>
    <xf numFmtId="2" fontId="21" fillId="0" borderId="36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3" fillId="0" borderId="37" xfId="1" applyFont="1" applyBorder="1" applyAlignment="1">
      <alignment vertical="center" wrapText="1"/>
    </xf>
    <xf numFmtId="166" fontId="21" fillId="0" borderId="36" xfId="1" applyNumberFormat="1" applyFont="1" applyFill="1" applyBorder="1" applyAlignment="1">
      <alignment horizontal="center" vertical="center"/>
    </xf>
    <xf numFmtId="166" fontId="21" fillId="0" borderId="0" xfId="1" applyNumberFormat="1" applyFont="1" applyBorder="1" applyAlignment="1">
      <alignment horizontal="center" vertical="center"/>
    </xf>
    <xf numFmtId="2" fontId="22" fillId="0" borderId="36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14" fontId="6" fillId="0" borderId="39" xfId="0" applyNumberFormat="1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166" fontId="21" fillId="0" borderId="41" xfId="1" applyNumberFormat="1" applyFont="1" applyBorder="1" applyAlignment="1">
      <alignment horizontal="center" vertical="center"/>
    </xf>
    <xf numFmtId="166" fontId="21" fillId="0" borderId="41" xfId="1" applyNumberFormat="1" applyFont="1" applyFill="1" applyBorder="1" applyAlignment="1">
      <alignment horizontal="center" vertical="center"/>
    </xf>
    <xf numFmtId="166" fontId="21" fillId="0" borderId="39" xfId="1" applyNumberFormat="1" applyFont="1" applyBorder="1" applyAlignment="1">
      <alignment horizontal="center" vertical="center"/>
    </xf>
    <xf numFmtId="2" fontId="22" fillId="0" borderId="41" xfId="1" applyNumberFormat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3" fillId="0" borderId="42" xfId="1" applyFont="1" applyBorder="1" applyAlignment="1">
      <alignment vertical="center" wrapText="1"/>
    </xf>
    <xf numFmtId="0" fontId="19" fillId="0" borderId="31" xfId="1" applyFont="1" applyFill="1" applyBorder="1" applyAlignment="1">
      <alignment horizontal="center" vertical="center"/>
    </xf>
    <xf numFmtId="0" fontId="1" fillId="0" borderId="0" xfId="1" applyBorder="1"/>
    <xf numFmtId="166" fontId="6" fillId="0" borderId="36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2" fontId="21" fillId="0" borderId="41" xfId="1" applyNumberFormat="1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2" fontId="10" fillId="0" borderId="31" xfId="1" applyNumberFormat="1" applyFont="1" applyBorder="1" applyAlignment="1">
      <alignment horizontal="center" vertical="center"/>
    </xf>
    <xf numFmtId="0" fontId="19" fillId="0" borderId="29" xfId="1" applyFont="1" applyFill="1" applyBorder="1" applyAlignment="1">
      <alignment horizontal="center" vertical="center"/>
    </xf>
    <xf numFmtId="0" fontId="13" fillId="0" borderId="33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166" fontId="10" fillId="0" borderId="36" xfId="1" applyNumberFormat="1" applyFont="1" applyFill="1" applyBorder="1" applyAlignment="1">
      <alignment horizontal="center" vertical="center"/>
    </xf>
    <xf numFmtId="166" fontId="10" fillId="0" borderId="0" xfId="1" applyNumberFormat="1" applyFont="1" applyBorder="1" applyAlignment="1">
      <alignment horizontal="center" vertical="center"/>
    </xf>
    <xf numFmtId="166" fontId="10" fillId="0" borderId="36" xfId="1" applyNumberFormat="1" applyFont="1" applyBorder="1" applyAlignment="1">
      <alignment horizontal="center" vertical="center"/>
    </xf>
    <xf numFmtId="167" fontId="18" fillId="0" borderId="36" xfId="0" applyNumberFormat="1" applyFont="1" applyBorder="1" applyAlignment="1">
      <alignment horizontal="center" vertical="center"/>
    </xf>
    <xf numFmtId="2" fontId="10" fillId="0" borderId="36" xfId="1" applyNumberFormat="1" applyFont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3" fillId="0" borderId="37" xfId="1" applyFont="1" applyBorder="1" applyAlignment="1">
      <alignment horizontal="center" vertical="center" wrapText="1"/>
    </xf>
    <xf numFmtId="166" fontId="6" fillId="0" borderId="41" xfId="0" applyNumberFormat="1" applyFont="1" applyFill="1" applyBorder="1" applyAlignment="1">
      <alignment horizontal="center" vertical="center"/>
    </xf>
    <xf numFmtId="166" fontId="6" fillId="0" borderId="39" xfId="0" applyNumberFormat="1" applyFont="1" applyFill="1" applyBorder="1" applyAlignment="1">
      <alignment horizontal="center" vertical="center"/>
    </xf>
    <xf numFmtId="167" fontId="18" fillId="0" borderId="41" xfId="0" applyNumberFormat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left" vertical="center"/>
    </xf>
    <xf numFmtId="14" fontId="23" fillId="0" borderId="29" xfId="1" applyNumberFormat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166" fontId="6" fillId="0" borderId="31" xfId="1" applyNumberFormat="1" applyFont="1" applyBorder="1" applyAlignment="1">
      <alignment horizontal="center" vertical="center"/>
    </xf>
    <xf numFmtId="166" fontId="6" fillId="0" borderId="31" xfId="0" applyNumberFormat="1" applyFont="1" applyFill="1" applyBorder="1" applyAlignment="1">
      <alignment horizontal="center" vertical="center"/>
    </xf>
    <xf numFmtId="166" fontId="6" fillId="0" borderId="29" xfId="0" applyNumberFormat="1" applyFont="1" applyFill="1" applyBorder="1" applyAlignment="1">
      <alignment horizontal="center" vertical="center"/>
    </xf>
    <xf numFmtId="166" fontId="21" fillId="0" borderId="31" xfId="1" applyNumberFormat="1" applyFont="1" applyBorder="1" applyAlignment="1">
      <alignment horizontal="center" vertical="center"/>
    </xf>
    <xf numFmtId="2" fontId="21" fillId="0" borderId="31" xfId="1" applyNumberFormat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14" fontId="23" fillId="0" borderId="0" xfId="1" applyNumberFormat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1" fillId="0" borderId="36" xfId="1" applyBorder="1"/>
    <xf numFmtId="0" fontId="6" fillId="0" borderId="0" xfId="0" applyFont="1" applyFill="1" applyBorder="1" applyAlignment="1">
      <alignment horizontal="center" vertical="center"/>
    </xf>
    <xf numFmtId="166" fontId="24" fillId="0" borderId="36" xfId="1" applyNumberFormat="1" applyFont="1" applyFill="1" applyBorder="1" applyAlignment="1">
      <alignment horizontal="center" vertical="center"/>
    </xf>
    <xf numFmtId="166" fontId="24" fillId="0" borderId="0" xfId="1" applyNumberFormat="1" applyFont="1" applyBorder="1" applyAlignment="1">
      <alignment horizontal="center" vertical="center"/>
    </xf>
    <xf numFmtId="166" fontId="24" fillId="0" borderId="36" xfId="1" applyNumberFormat="1" applyFont="1" applyBorder="1" applyAlignment="1">
      <alignment horizontal="center" vertical="center"/>
    </xf>
    <xf numFmtId="0" fontId="23" fillId="0" borderId="39" xfId="1" applyFont="1" applyBorder="1" applyAlignment="1">
      <alignment horizontal="left" vertical="center"/>
    </xf>
    <xf numFmtId="14" fontId="23" fillId="0" borderId="39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1" fillId="0" borderId="41" xfId="1" applyBorder="1"/>
    <xf numFmtId="166" fontId="24" fillId="0" borderId="41" xfId="1" applyNumberFormat="1" applyFont="1" applyFill="1" applyBorder="1" applyAlignment="1">
      <alignment horizontal="center" vertical="center"/>
    </xf>
    <xf numFmtId="166" fontId="24" fillId="0" borderId="39" xfId="1" applyNumberFormat="1" applyFont="1" applyBorder="1" applyAlignment="1">
      <alignment horizontal="center" vertical="center"/>
    </xf>
    <xf numFmtId="166" fontId="24" fillId="0" borderId="41" xfId="1" applyNumberFormat="1" applyFont="1" applyBorder="1" applyAlignment="1">
      <alignment horizontal="center" vertical="center"/>
    </xf>
    <xf numFmtId="2" fontId="24" fillId="0" borderId="41" xfId="1" applyNumberFormat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2" fillId="0" borderId="0" xfId="1" applyFont="1" applyAlignment="1">
      <alignment horizontal="justify"/>
    </xf>
    <xf numFmtId="0" fontId="25" fillId="0" borderId="0" xfId="3" applyFont="1" applyAlignment="1">
      <alignment vertical="center" wrapText="1"/>
    </xf>
    <xf numFmtId="14" fontId="14" fillId="0" borderId="0" xfId="1" applyNumberFormat="1" applyFont="1" applyAlignment="1">
      <alignment horizontal="center" vertical="center" wrapText="1"/>
    </xf>
    <xf numFmtId="168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 wrapText="1"/>
    </xf>
    <xf numFmtId="164" fontId="14" fillId="0" borderId="43" xfId="1" applyNumberFormat="1" applyFont="1" applyBorder="1" applyAlignment="1">
      <alignment horizontal="center" vertical="center" wrapText="1"/>
    </xf>
    <xf numFmtId="2" fontId="14" fillId="0" borderId="0" xfId="1" applyNumberFormat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6" xfId="1" applyFont="1" applyBorder="1" applyAlignment="1">
      <alignment vertical="center" wrapText="1"/>
    </xf>
    <xf numFmtId="0" fontId="7" fillId="3" borderId="44" xfId="1" applyFont="1" applyFill="1" applyBorder="1" applyAlignment="1">
      <alignment vertical="center"/>
    </xf>
    <xf numFmtId="0" fontId="7" fillId="3" borderId="45" xfId="1" applyFont="1" applyFill="1" applyBorder="1" applyAlignment="1">
      <alignment vertical="center"/>
    </xf>
    <xf numFmtId="0" fontId="7" fillId="3" borderId="8" xfId="1" applyFont="1" applyFill="1" applyBorder="1" applyAlignment="1">
      <alignment vertical="center"/>
    </xf>
    <xf numFmtId="0" fontId="7" fillId="3" borderId="46" xfId="1" applyFont="1" applyFill="1" applyBorder="1" applyAlignment="1">
      <alignment vertical="center"/>
    </xf>
    <xf numFmtId="0" fontId="12" fillId="0" borderId="47" xfId="1" applyFont="1" applyBorder="1" applyAlignment="1">
      <alignment vertical="center"/>
    </xf>
    <xf numFmtId="49" fontId="12" fillId="0" borderId="47" xfId="1" applyNumberFormat="1" applyFont="1" applyBorder="1" applyAlignment="1">
      <alignment horizontal="left" vertical="center"/>
    </xf>
    <xf numFmtId="14" fontId="12" fillId="0" borderId="47" xfId="1" applyNumberFormat="1" applyFont="1" applyBorder="1" applyAlignment="1">
      <alignment vertical="center"/>
    </xf>
    <xf numFmtId="0" fontId="12" fillId="0" borderId="47" xfId="4" applyFont="1" applyBorder="1" applyAlignment="1">
      <alignment horizontal="left" vertical="center"/>
    </xf>
    <xf numFmtId="0" fontId="12" fillId="0" borderId="47" xfId="4" applyFont="1" applyBorder="1" applyAlignment="1">
      <alignment horizontal="center" vertical="center"/>
    </xf>
    <xf numFmtId="49" fontId="12" fillId="0" borderId="47" xfId="4" applyNumberFormat="1" applyFont="1" applyBorder="1" applyAlignment="1">
      <alignment vertical="center"/>
    </xf>
    <xf numFmtId="0" fontId="12" fillId="0" borderId="47" xfId="1" applyFont="1" applyBorder="1" applyAlignment="1">
      <alignment horizontal="center" vertical="center"/>
    </xf>
    <xf numFmtId="0" fontId="12" fillId="0" borderId="47" xfId="1" applyFont="1" applyBorder="1" applyAlignment="1">
      <alignment horizontal="right" vertical="center"/>
    </xf>
    <xf numFmtId="0" fontId="1" fillId="0" borderId="47" xfId="1" applyBorder="1"/>
    <xf numFmtId="2" fontId="12" fillId="0" borderId="47" xfId="1" applyNumberFormat="1" applyFont="1" applyBorder="1" applyAlignment="1">
      <alignment vertical="center"/>
    </xf>
    <xf numFmtId="49" fontId="12" fillId="0" borderId="47" xfId="1" applyNumberFormat="1" applyFont="1" applyBorder="1" applyAlignment="1">
      <alignment vertical="center"/>
    </xf>
    <xf numFmtId="0" fontId="12" fillId="0" borderId="47" xfId="1" applyFont="1" applyBorder="1" applyAlignment="1">
      <alignment horizontal="left" vertical="center"/>
    </xf>
    <xf numFmtId="9" fontId="12" fillId="0" borderId="47" xfId="1" applyNumberFormat="1" applyFont="1" applyBorder="1" applyAlignment="1">
      <alignment horizontal="left" vertical="center"/>
    </xf>
    <xf numFmtId="49" fontId="12" fillId="0" borderId="47" xfId="4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2" fontId="12" fillId="0" borderId="47" xfId="4" applyNumberFormat="1" applyFont="1" applyBorder="1" applyAlignment="1">
      <alignment vertical="center"/>
    </xf>
    <xf numFmtId="0" fontId="7" fillId="3" borderId="17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2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48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</cellXfs>
  <cellStyles count="5">
    <cellStyle name="Обычный" xfId="0" builtinId="0"/>
    <cellStyle name="Обычный 2 4" xfId="1"/>
    <cellStyle name="Обычный 5 2" xfId="4"/>
    <cellStyle name="Обычный_ID4938_RS_1" xfId="3"/>
    <cellStyle name="Обычный_Стартовый протокол Смирнов_20101106_Resul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2</xdr:col>
      <xdr:colOff>352425</xdr:colOff>
      <xdr:row>5</xdr:row>
      <xdr:rowOff>200025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542925</xdr:colOff>
      <xdr:row>0</xdr:row>
      <xdr:rowOff>104775</xdr:rowOff>
    </xdr:from>
    <xdr:to>
      <xdr:col>3</xdr:col>
      <xdr:colOff>981075</xdr:colOff>
      <xdr:row>5</xdr:row>
      <xdr:rowOff>257175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775"/>
          <a:ext cx="1228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95250</xdr:colOff>
      <xdr:row>39</xdr:row>
      <xdr:rowOff>0</xdr:rowOff>
    </xdr:from>
    <xdr:to>
      <xdr:col>27</xdr:col>
      <xdr:colOff>466725</xdr:colOff>
      <xdr:row>40</xdr:row>
      <xdr:rowOff>47625</xdr:rowOff>
    </xdr:to>
    <xdr:pic>
      <xdr:nvPicPr>
        <xdr:cNvPr id="4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10467975"/>
          <a:ext cx="1590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190500</xdr:colOff>
      <xdr:row>44</xdr:row>
      <xdr:rowOff>66675</xdr:rowOff>
    </xdr:from>
    <xdr:to>
      <xdr:col>28</xdr:col>
      <xdr:colOff>400050</xdr:colOff>
      <xdr:row>50</xdr:row>
      <xdr:rowOff>57150</xdr:rowOff>
    </xdr:to>
    <xdr:pic>
      <xdr:nvPicPr>
        <xdr:cNvPr id="5" name="Рисунок 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1300" y="11334750"/>
          <a:ext cx="1123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257175</xdr:colOff>
      <xdr:row>40</xdr:row>
      <xdr:rowOff>104775</xdr:rowOff>
    </xdr:from>
    <xdr:to>
      <xdr:col>28</xdr:col>
      <xdr:colOff>228600</xdr:colOff>
      <xdr:row>44</xdr:row>
      <xdr:rowOff>38100</xdr:rowOff>
    </xdr:to>
    <xdr:pic>
      <xdr:nvPicPr>
        <xdr:cNvPr id="6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7975" y="10687050"/>
          <a:ext cx="88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419100</xdr:colOff>
      <xdr:row>0</xdr:row>
      <xdr:rowOff>85725</xdr:rowOff>
    </xdr:from>
    <xdr:to>
      <xdr:col>14</xdr:col>
      <xdr:colOff>447675</xdr:colOff>
      <xdr:row>5</xdr:row>
      <xdr:rowOff>66675</xdr:rowOff>
    </xdr:to>
    <xdr:pic>
      <xdr:nvPicPr>
        <xdr:cNvPr id="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85725"/>
          <a:ext cx="6762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523875</xdr:colOff>
      <xdr:row>49</xdr:row>
      <xdr:rowOff>19050</xdr:rowOff>
    </xdr:from>
    <xdr:to>
      <xdr:col>14</xdr:col>
      <xdr:colOff>161925</xdr:colOff>
      <xdr:row>54</xdr:row>
      <xdr:rowOff>152400</xdr:rowOff>
    </xdr:to>
    <xdr:pic>
      <xdr:nvPicPr>
        <xdr:cNvPr id="8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2125325"/>
          <a:ext cx="15906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228600</xdr:colOff>
      <xdr:row>48</xdr:row>
      <xdr:rowOff>47625</xdr:rowOff>
    </xdr:from>
    <xdr:to>
      <xdr:col>10</xdr:col>
      <xdr:colOff>133350</xdr:colOff>
      <xdr:row>54</xdr:row>
      <xdr:rowOff>38100</xdr:rowOff>
    </xdr:to>
    <xdr:pic>
      <xdr:nvPicPr>
        <xdr:cNvPr id="9" name="Рисунок 8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1963400"/>
          <a:ext cx="1123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49</xdr:row>
      <xdr:rowOff>114300</xdr:rowOff>
    </xdr:from>
    <xdr:to>
      <xdr:col>6</xdr:col>
      <xdr:colOff>495300</xdr:colOff>
      <xdr:row>53</xdr:row>
      <xdr:rowOff>85725</xdr:rowOff>
    </xdr:to>
    <xdr:pic>
      <xdr:nvPicPr>
        <xdr:cNvPr id="10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2220575"/>
          <a:ext cx="88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87;&#1077;&#1088;&#1074;&#1077;&#1085;&#1089;&#1090;&#1074;&#1086;%20&#1088;&#1086;&#1089;&#1089;&#1080;&#1080;%2014-18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ЕЙРИН Д15-16"/>
      <sheetName val="КЕЙ Д15-16"/>
      <sheetName val="КЕЙРИН ю 17-18"/>
      <sheetName val="КЕЙ Ю17-18"/>
      <sheetName val="КЕЙРИН женщины"/>
      <sheetName val="КЕЙ ЖЕН"/>
      <sheetName val="КЕЙРИН мужчины"/>
      <sheetName val="КЕЙ МУЖ)"/>
      <sheetName val="муж 1000 юниоры (3)"/>
      <sheetName val="500  жен (3)"/>
      <sheetName val="список"/>
      <sheetName val="список общий ВС"/>
      <sheetName val="1 ДЕНЬ"/>
      <sheetName val="СТ КГП Ю15-16"/>
      <sheetName val="СТ КГП Д 15-16"/>
      <sheetName val="ТЕХ КГП Ю15-16"/>
      <sheetName val="ТЕХ КГП Д15-16"/>
      <sheetName val="СТ ИМТ Д15-16"/>
      <sheetName val="СТ ИМТ Ю15-16"/>
      <sheetName val="КГП КВАЛ ЮН 15-16"/>
      <sheetName val="КГП КВАЛ Д15-16"/>
      <sheetName val="ИТМ Д15-16"/>
      <sheetName val="ИТМ м15-16 (4)"/>
      <sheetName val="КГП КВАЛ Ж 17-18"/>
      <sheetName val="КГП КВАЛ Ж 19-22)"/>
      <sheetName val="кгп с году"/>
      <sheetName val="ТЕХ КГП Ю15-16 (2)"/>
      <sheetName val="ТЕХ КГП Д15-16 (2)"/>
      <sheetName val="СТ КГП Ю15-16 (2)"/>
      <sheetName val="СТ КГП Д 15-16 (2)"/>
      <sheetName val="СТ ИМТ Д15-16 (2)"/>
      <sheetName val="СТ ИМТ Ю15-16 (2)"/>
      <sheetName val="ИТМ Д15-16 (2)"/>
      <sheetName val="ИТМ м15-16 (5)"/>
      <sheetName val="КГП КВАЛ ЮН 15-16 (2)"/>
      <sheetName val="КГП КВАЛ Д15-16 (2)"/>
      <sheetName val="кгп с году (2)"/>
      <sheetName val="СТ ИМТ Д15-16 (3)"/>
      <sheetName val="СТ ИМТ Ю15-16 (3)"/>
      <sheetName val="ИТМ Д15-16 (3)"/>
      <sheetName val="ИТМ м15-16 (6)"/>
      <sheetName val="2 ДЕНЬ!"/>
      <sheetName val="СТ КГП ЮН 17-18 (3)"/>
      <sheetName val="СТ КГП ЮН 17-18 (4)"/>
      <sheetName val="СТ КГП ЮН 19-22 (3)"/>
      <sheetName val="СТ КГП ЮН 19-22 (4)"/>
      <sheetName val="ТЕХ ЮН 17-18 КГП (2)"/>
      <sheetName val="ТЕХ ЮН19-22 КГП (2)"/>
      <sheetName val="ТЕХ Ж 17-18 (2)"/>
      <sheetName val="ТЕХ Ж 19-22  (2)"/>
      <sheetName val="КГП ЮН 1 Р 17-18"/>
      <sheetName val="КГП ЮН 1Р 19-22"/>
      <sheetName val="КГП Ж 17-18"/>
      <sheetName val="КГП Ж19-22 1 Р"/>
      <sheetName val="ВЕЧЕР!!"/>
      <sheetName val="СТ КГП ЮН 17-18 (5)"/>
      <sheetName val="СТ КГП ЮН 17-18 (6)"/>
      <sheetName val="СТ КГП ЮН 19-22 (5)"/>
      <sheetName val="СТ КГП ЮН 19-22 (6)"/>
      <sheetName val="ТЕХ ЮН 17-18 КГП (3)"/>
      <sheetName val="ТЕХ ЮН19-22 КГП (3)"/>
      <sheetName val="ТЕХ Ж 19-22  (3)"/>
      <sheetName val="ТЕХ Ж 17-18 (3)"/>
      <sheetName val="КГП КВАЛ ЮН 17-18 (2)"/>
      <sheetName val="КГП КВАЛ ЮН 19-22 (3)"/>
      <sheetName val="КГП КВАЛ Ж 17-18 (2)"/>
      <sheetName val="КГП КВАЛ Ж 19-22) (2)"/>
      <sheetName val="3 ДЕНЬ!!!"/>
      <sheetName val="КГП КВАЛ ЮН 19-22"/>
      <sheetName val="КГП КВАЛ Ж 19-22"/>
      <sheetName val="СТ ИГП Ю15-16"/>
      <sheetName val="СТ ИГП Д15-16"/>
      <sheetName val="ИГП Ю15-16 КВАЛ"/>
      <sheetName val="ИГП юниорки кв 2км"/>
      <sheetName val="СТ 1000М девочки"/>
      <sheetName val="СТ 1000М СМ Ю15-16"/>
      <sheetName val="СТ Д15-16 ГИТ 500"/>
      <sheetName val="ст ИГП муж финал"/>
      <sheetName val="ст ИГП жен финал"/>
      <sheetName val="дев 1000 м"/>
      <sheetName val="юн 1000 м (2)"/>
      <sheetName val="500  жен (4)"/>
      <sheetName val="ИГП ЖЕН кв 3 КМ"/>
      <sheetName val="ИГП юниоры кв 3 КМ"/>
      <sheetName val="ИГП ЮН 17-18 ФИН (2)"/>
      <sheetName val=" ИГП МУЖИКИ кв 4км (2)"/>
      <sheetName val="ИГП Ж  (2)"/>
      <sheetName val="ИГП юниорки кв 2км (2)"/>
      <sheetName val="СТ КВАЛ "/>
      <sheetName val="СТ КВАЛ  (2)"/>
      <sheetName val="ст 500 см М "/>
      <sheetName val="ЖЕН ст  1раунд 750. (2)"/>
      <sheetName val="ЖЕН 1 раун 750. (2)"/>
      <sheetName val="МУЖ ст 1 раунд  750.  (2)"/>
      <sheetName val="МУЖ 1раунд 750. (2)"/>
      <sheetName val="М игп."/>
      <sheetName val="ст 200 сх Ж"/>
      <sheetName val="ГИТ 200 Ж"/>
      <sheetName val="ст 200 сх М"/>
      <sheetName val="ГИТ 200 М"/>
      <sheetName val="ж игп"/>
      <sheetName val="муж спринт фин"/>
      <sheetName val="муж спринт на 8 чел "/>
      <sheetName val="ЖЕН спринт фин"/>
      <sheetName val="2 ДЕНЬ"/>
      <sheetName val="кгп мужчины кв"/>
      <sheetName val="кгп юниоры кв"/>
      <sheetName val="кг юниорки кв"/>
      <sheetName val="ВЕЧЕР"/>
      <sheetName val="ст КГП 4 муж кв "/>
      <sheetName val="ст КГП 4 юниоры кв"/>
      <sheetName val="ст КГП 4 юниорки кв"/>
      <sheetName val=" кгп мужчины фин"/>
      <sheetName val=" кгп юниоры фин "/>
      <sheetName val="кгп юниорки фин "/>
      <sheetName val="3 ДЕНЬ"/>
      <sheetName val="очки квал 1"/>
      <sheetName val="очки квал 1 (2)"/>
      <sheetName val="4 ДЕНЬ!"/>
      <sheetName val="СТ СКР Ю17-18"/>
      <sheetName val="СТ СКР Ю19-22"/>
      <sheetName val="СТ СКР Ж17-18 "/>
      <sheetName val="СТ СКР Ж19-22"/>
      <sheetName val="СКР Ю 17-18"/>
      <sheetName val="СКР Ю 19-22"/>
      <sheetName val="СКР Ж17-18"/>
      <sheetName val="СКР Ж 19-22"/>
      <sheetName val="СТ СКР Ю17-18 (2)"/>
      <sheetName val="СТ СКР Ю19-22 (2)"/>
      <sheetName val="СТ СКР Ж17-18  (2)"/>
      <sheetName val="СТ СКР Ж19-22 (2)"/>
      <sheetName val="ТЕМПО Ю 17-18"/>
      <sheetName val="ТЕМПО Ю 19-22"/>
      <sheetName val="ТЕМПО Ж 17-18"/>
      <sheetName val="ТЕМПО Ж 19-22"/>
      <sheetName val="СТ СКР Ю17-18 (3)"/>
      <sheetName val="СТ СКР Ю19-22 (3)"/>
      <sheetName val="СТ СКР Ж17-18  (3)"/>
      <sheetName val="СТ СКР Ж19-22 (3)"/>
      <sheetName val="ВЫБ Ю 17-18"/>
      <sheetName val="ВЫБ Ю 19-22"/>
      <sheetName val="ВЫБ Ж17-18"/>
      <sheetName val="ВЫБ Ж19-22"/>
      <sheetName val="ВЫБ Ю17-18"/>
      <sheetName val="ВЫБ Ю19-22"/>
      <sheetName val="ВЫБ Ж17-18!"/>
      <sheetName val="ВЫБ Ж19-22!"/>
      <sheetName val="СТ СКР Ю17-18 (4)"/>
      <sheetName val="СТ СКР Ю19-22 (4)"/>
      <sheetName val="СТ СКР Ж17-18  (4)"/>
      <sheetName val="СТ СКР Ж19-22 (4)"/>
      <sheetName val="ОМНИУМ Ю17-18"/>
      <sheetName val="ОМНИУМ Ю19-22"/>
      <sheetName val="ОМНИУМ Ж17-18"/>
      <sheetName val="ОМНИУМ Ж19-22"/>
      <sheetName val="Очки юниоры омн4"/>
      <sheetName val="юниорки очки омн4."/>
      <sheetName val="РС ГР.СПРИНТА кв 750"/>
      <sheetName val="РС ГР.СПРИНТА квал 750. "/>
      <sheetName val="ом2 темпо ЮН ст "/>
      <sheetName val="ом2 темпо ЮНж ст"/>
      <sheetName val="РС ФИН гр.спринта 750"/>
      <sheetName val="РС ФИН гр.спринта  750 "/>
      <sheetName val=",вечер"/>
      <sheetName val="очки омн4 М"/>
      <sheetName val=" выб. омн3 М (2)"/>
      <sheetName val="юниоры очки омн4"/>
      <sheetName val="юниорки ОЧКИ омн4"/>
      <sheetName val="4 ДЕНЬ"/>
      <sheetName val="ПР гонка по очкам ж ст (2)"/>
      <sheetName val="Очки Ж кв 1"/>
      <sheetName val="ПР гонка по очкам ж 2 ст (2)"/>
      <sheetName val="Очки Ж кв 2 "/>
      <sheetName val="ГОНК ПО ОЧК КВАЛ 1 ЮНИОРКИ   "/>
      <sheetName val="Очки ЮНИОРКИ кв 1  "/>
      <sheetName val="ГОНК ПО ОЧК КВАЛ 2 ЮНИОРКИ "/>
      <sheetName val="Очки ЮНИОРКИ кв 2 "/>
      <sheetName val="Очки М  фин, (3)"/>
      <sheetName val="скр М кв1"/>
      <sheetName val="срк М кв1"/>
      <sheetName val="скр М кв2"/>
      <sheetName val="срк юн кв1."/>
      <sheetName val="скр юн кв1"/>
      <sheetName val=" юн.ж скр  кв1"/>
      <sheetName val=" юн.ж скр кв1."/>
      <sheetName val="срк М фин"/>
      <sheetName val="срк юн фин"/>
      <sheetName val=" юн.ж скр фин"/>
      <sheetName val="ст 200 сх МУЖ"/>
      <sheetName val="МУЖ 200 гит"/>
      <sheetName val="ВЕЧЕР.."/>
      <sheetName val=" выб м фин"/>
      <sheetName val="выб М фин"/>
      <sheetName val=" выб.ЮН фин"/>
      <sheetName val="выб ЮН фин"/>
      <sheetName val=" выб юн.ж фин"/>
      <sheetName val="выб юн.ж фин"/>
      <sheetName val="5 день"/>
      <sheetName val="вечеррррр"/>
      <sheetName val="СТ ИГП Ю15-16 (2)"/>
      <sheetName val="СТ ИГП Д15-16 (2)"/>
      <sheetName val="ТЕХ ИГП "/>
      <sheetName val="ТЕХ ИГП Д15-16"/>
      <sheetName val="ИГП Ю15-16 КВАЛ (2)"/>
      <sheetName val="ИГП юниорки кв 2км (3)"/>
      <sheetName val="кгп с году (3)"/>
      <sheetName val="СТ 200сх"/>
      <sheetName val="СТ 200сх м15-16"/>
      <sheetName val=" 200 гит. не дамы  (2)"/>
      <sheetName val=" 200 гит. не дамы "/>
      <sheetName val="кгп с году (4)"/>
      <sheetName val="сетка спринт М-8"/>
      <sheetName val="сетка спринт М-8 (3)"/>
      <sheetName val="МЕДИСС СТ Ю17-18"/>
      <sheetName val="МЕДИСС СТ Ю19-22"/>
      <sheetName val="кейрин Ж 1 тур (4)"/>
      <sheetName val="кейрин Ж 1 тур (3)"/>
      <sheetName val="МЕДИСС СТ Ж17-18"/>
      <sheetName val="Медисон юн.ж"/>
      <sheetName val="МЕДИСС СТ Ж19-22"/>
      <sheetName val="РС юн.ж кв 750"/>
      <sheetName val="РС юн.ж квал 750."/>
      <sheetName val="РС юн.ж фин 750"/>
      <sheetName val="РС юн.ж  фин 750"/>
      <sheetName val="РС юн кв 750"/>
      <sheetName val="РС юн квал 750."/>
      <sheetName val="РС юн фин 750"/>
      <sheetName val=" юн.ж скр  кв2"/>
      <sheetName val="РС юн фин 750."/>
      <sheetName val="Медисон юн.ж (2)"/>
      <sheetName val=" выб м фин (2)"/>
      <sheetName val="выб М фин (2)"/>
      <sheetName val="....."/>
      <sheetName val="ом2 темпо ж ст "/>
      <sheetName val="ом2 жен  гр темпо "/>
      <sheetName val=" выб. омн3 Ж"/>
      <sheetName val="выб омн3  Ж"/>
      <sheetName val="Ж ОЧКИ омн4"/>
      <sheetName val="ж очки омн4,"/>
      <sheetName val=" женщины скр кв1"/>
      <sheetName val=" женщины скр кв1."/>
      <sheetName val=" женщины скр кв2"/>
      <sheetName val=" женщины скр кв2. "/>
      <sheetName val=" юн.ж скр  кв2."/>
      <sheetName val=" юн.ж скр кв2"/>
      <sheetName val=" женщины скр фин"/>
      <sheetName val=" выб Ж фин."/>
      <sheetName val="выб Ж фин"/>
      <sheetName val="скр юн кв2"/>
      <sheetName val="срк юн кв2"/>
      <sheetName val="500 сх М  "/>
      <sheetName val="500 см М "/>
      <sheetName val="500 сх МУЖ   (2)"/>
      <sheetName val="500 сх ЮНИОРКИ"/>
      <sheetName val="500 сх ЮНИОРЫ"/>
      <sheetName val="Очки ЮНИОРЫ кв 1 "/>
      <sheetName val="ПР гонка по очкам ЮНИОРЫ КВ 2"/>
      <sheetName val="Очки ЮНИОРЫ кв 2"/>
      <sheetName val="ЧР Скретч М ст"/>
      <sheetName val="муж скр  омн1"/>
      <sheetName val="ЧС скретч Ж ст"/>
      <sheetName val="жен скр омн1"/>
      <sheetName val="кейрин муж ст"/>
      <sheetName val="кейрин жен ст "/>
      <sheetName val="ЧС темпо Ж ст "/>
      <sheetName val="ЧР выбывание М ст "/>
      <sheetName val="Муж Выб ф"/>
      <sheetName val="ЧС выбывание Ж ст"/>
      <sheetName val="жен Выб  (6)"/>
      <sheetName val="Муж Выб  (4)"/>
      <sheetName val="Кейрин.табл муж 1 тур"/>
      <sheetName val="муж КЕЙРИН."/>
      <sheetName val="ЖЕН КЕЙРИН."/>
      <sheetName val="Кейрин.табл жен 1 тур "/>
      <sheetName val="ЧС гонка по очкам М 2 ст фи (2"/>
      <sheetName val="Очки М  фин, (2)"/>
      <sheetName val="Очки Ж  фин (3)"/>
      <sheetName val="ЧС гонка по очкам Ж ст фин "/>
      <sheetName val="жен омниум. темп (5)"/>
      <sheetName val="жен скр (4)"/>
      <sheetName val="жен  гр темпо (7)"/>
      <sheetName val="жен Выб  (5)"/>
      <sheetName val="муж скр кв1"/>
      <sheetName val="муж скр кв2"/>
      <sheetName val="муж скр ф"/>
      <sheetName val="жен скр ф "/>
      <sheetName val="Муж Выб  (5)"/>
      <sheetName val="Муж Выб  (6)"/>
      <sheetName val="муж омниум. темп (4)"/>
      <sheetName val="ЖЕН омниум. темп"/>
      <sheetName val="23 Июля"/>
      <sheetName val="медисон  старт мужчины"/>
      <sheetName val="медисон  старт жен."/>
      <sheetName val="Медисон гр  муж"/>
      <sheetName val="Медисон гр  жен"/>
      <sheetName val="500стД"/>
      <sheetName val="муж 1000 юниоры (2)"/>
      <sheetName val="500  жен (2)"/>
      <sheetName val="жен 200 "/>
      <sheetName val="Лист3"/>
      <sheetName val="муж 200 "/>
      <sheetName val="жен Выб  (7)"/>
      <sheetName val="кгп юниорки команда кв"/>
      <sheetName val="кгп юниоры команда 1 р"/>
      <sheetName val="кгп юниорки команда 1 р (2)"/>
      <sheetName val="кгп юниоры команда финал "/>
      <sheetName val="Очки М омн4 (2)"/>
      <sheetName val="Очки юниоры омн4 (2)"/>
      <sheetName val="юниорки очки омн4. (2)"/>
      <sheetName val="кгп юниорки команда финал "/>
      <sheetName val="Ит жен (2)"/>
      <sheetName val="Ит муж."/>
      <sheetName val="Ит муж. ф"/>
      <sheetName val="девушки 200 гит. "/>
      <sheetName val="юноши 200 гит.  (2)"/>
      <sheetName val="девушки 125 м гит (2)"/>
      <sheetName val="юноши 125 м гит"/>
      <sheetName val="кгп юниорки команда кв (4)"/>
      <sheetName val="кгп юниоры команда кв (5)"/>
      <sheetName val="ю ст (финал)"/>
      <sheetName val="жен ст "/>
      <sheetName val="М гр  Ст (5)"/>
      <sheetName val="ж гр  Ст (6)"/>
      <sheetName val="ю тех"/>
      <sheetName val="муж спринт "/>
      <sheetName val="жен спринт"/>
      <sheetName val="дев спринт на 8 чел (2)"/>
      <sheetName val="юноши спринт на 8 чел"/>
      <sheetName val="муж  гр кв1"/>
      <sheetName val="муж  гр кв2"/>
      <sheetName val="жен  гр кв1 (2)"/>
      <sheetName val="жен  гр кв2"/>
      <sheetName val="юниорки гр кв2"/>
      <sheetName val="юниоры гр темпо (8)"/>
      <sheetName val="юниоры Выб  (6)"/>
      <sheetName val="юниоры омниум. темп (6)"/>
      <sheetName val="юниорки скр"/>
      <sheetName val="юниорки гр темпо (9)"/>
      <sheetName val="юниорки Выб  (7)"/>
      <sheetName val="юниорки омниум. темп (7)"/>
      <sheetName val="муж 1000 юниоры"/>
      <sheetName val="скр спринт"/>
      <sheetName val="Медисон гр  юниоры"/>
      <sheetName val="муж кейрин"/>
      <sheetName val="жен кейрин.(2)"/>
      <sheetName val="жен кейрин"/>
      <sheetName val="юноши кейрин"/>
      <sheetName val="юноши кейрин (3)"/>
      <sheetName val="Кейрин.табл дев"/>
      <sheetName val="юниорки кейрин (4)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Мл.юноши"/>
      <sheetName val="99-00 (2)"/>
      <sheetName val="Ж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мл.юн."/>
      <sheetName val="00-99"/>
      <sheetName val="500стЖ"/>
      <sheetName val="1000гСТ М"/>
      <sheetName val="500стЖ (2)"/>
      <sheetName val="спр"/>
      <sheetName val="Юн-рыскр"/>
      <sheetName val="Юн-шискр"/>
      <sheetName val="Мл.юнскр"/>
      <sheetName val="Жскр"/>
      <sheetName val="Девскр"/>
      <sheetName val="МЛ.девскр"/>
      <sheetName val="Мл.юнГст"/>
      <sheetName val="ЖГст"/>
      <sheetName val="ДевГст"/>
      <sheetName val="Мл.девГст"/>
      <sheetName val="Андеры ст"/>
      <sheetName val="Юн ст"/>
      <sheetName val="97-98ст"/>
      <sheetName val="Жст"/>
      <sheetName val="Девст"/>
      <sheetName val="Мл.девст"/>
      <sheetName val="97-98тех"/>
      <sheetName val="Девтех"/>
      <sheetName val="Кейринж"/>
      <sheetName val="Жгит "/>
      <sheetName val="М ГИТ "/>
      <sheetName val="Юн-ры Ф"/>
      <sheetName val="Юн-ши Ф"/>
      <sheetName val="Юн-шикв"/>
      <sheetName val="97-98Ф"/>
      <sheetName val="Ж Ф"/>
      <sheetName val="Ж кв"/>
      <sheetName val="Девф"/>
      <sheetName val="Девкв"/>
      <sheetName val="Мл.девф"/>
      <sheetName val="ЮнГст"/>
      <sheetName val="Анг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H1" t="str">
            <v>ИГП
Мужчины</v>
          </cell>
        </row>
        <row r="7">
          <cell r="B7" t="str">
            <v>№ гонщ</v>
          </cell>
          <cell r="C7" t="str">
            <v xml:space="preserve"> UCI ID</v>
          </cell>
          <cell r="D7" t="str">
            <v>ФАМИЛИЯ ИМЯ</v>
          </cell>
          <cell r="E7" t="str">
            <v>Дата рождения</v>
          </cell>
          <cell r="F7" t="str">
            <v>Разряд,звание</v>
          </cell>
          <cell r="G7" t="str">
            <v>ТЕРРИТОРИАЛЬНАЯ ПРИНАДЛЕЖНОСТЬ</v>
          </cell>
        </row>
        <row r="8">
          <cell r="B8">
            <v>1</v>
          </cell>
          <cell r="C8">
            <v>10124975083</v>
          </cell>
          <cell r="D8" t="str">
            <v xml:space="preserve">Новолодская Ангелина
</v>
          </cell>
          <cell r="E8">
            <v>40017</v>
          </cell>
          <cell r="F8" t="str">
            <v>КМС</v>
          </cell>
          <cell r="G8" t="str">
            <v>Санкт-Петербург</v>
          </cell>
        </row>
        <row r="9">
          <cell r="B9">
            <v>2</v>
          </cell>
          <cell r="C9">
            <v>10137268320</v>
          </cell>
          <cell r="D9" t="str">
            <v>Грибова Мария</v>
          </cell>
          <cell r="E9">
            <v>39488</v>
          </cell>
          <cell r="F9" t="str">
            <v>МС</v>
          </cell>
          <cell r="G9" t="str">
            <v>Санкт-Петербург</v>
          </cell>
        </row>
        <row r="10">
          <cell r="B10">
            <v>3</v>
          </cell>
          <cell r="C10">
            <v>10137270845</v>
          </cell>
          <cell r="D10" t="str">
            <v>Соломатина Олеся</v>
          </cell>
          <cell r="E10">
            <v>39844</v>
          </cell>
          <cell r="F10" t="str">
            <v>МС</v>
          </cell>
          <cell r="G10" t="str">
            <v>Санкт-Петербург</v>
          </cell>
        </row>
        <row r="11">
          <cell r="B11">
            <v>4</v>
          </cell>
          <cell r="C11">
            <v>10137271047</v>
          </cell>
          <cell r="D11" t="str">
            <v>Костина Ольга</v>
          </cell>
          <cell r="E11">
            <v>40018</v>
          </cell>
          <cell r="F11" t="str">
            <v>КМС</v>
          </cell>
          <cell r="G11" t="str">
            <v>Санкт-Петербург</v>
          </cell>
        </row>
        <row r="12">
          <cell r="B12">
            <v>5</v>
          </cell>
          <cell r="C12">
            <v>10127774848</v>
          </cell>
          <cell r="D12" t="str">
            <v>Деменкова Анастасия</v>
          </cell>
          <cell r="E12">
            <v>39967</v>
          </cell>
          <cell r="F12" t="str">
            <v>МС</v>
          </cell>
          <cell r="G12" t="str">
            <v>Санкт-Петербург</v>
          </cell>
        </row>
        <row r="13">
          <cell r="B13">
            <v>6</v>
          </cell>
          <cell r="C13">
            <v>10127617931</v>
          </cell>
          <cell r="D13" t="str">
            <v>Васюкова Валерия</v>
          </cell>
          <cell r="E13">
            <v>39814</v>
          </cell>
          <cell r="F13" t="str">
            <v>МС</v>
          </cell>
          <cell r="G13" t="str">
            <v>Санкт-Петербург</v>
          </cell>
        </row>
        <row r="14">
          <cell r="B14">
            <v>7</v>
          </cell>
          <cell r="C14">
            <v>10141780436</v>
          </cell>
          <cell r="D14" t="str">
            <v>Голыбина Валентина</v>
          </cell>
          <cell r="E14">
            <v>40463</v>
          </cell>
          <cell r="F14" t="str">
            <v>КМС</v>
          </cell>
          <cell r="G14" t="str">
            <v>Санкт-Петербург</v>
          </cell>
        </row>
        <row r="15">
          <cell r="B15">
            <v>8</v>
          </cell>
          <cell r="C15">
            <v>10144647693</v>
          </cell>
          <cell r="D15" t="str">
            <v>Королева София</v>
          </cell>
          <cell r="E15">
            <v>40324</v>
          </cell>
          <cell r="F15" t="str">
            <v>КМС</v>
          </cell>
          <cell r="G15" t="str">
            <v>Санкт-Петербург</v>
          </cell>
        </row>
        <row r="16">
          <cell r="B16">
            <v>9</v>
          </cell>
          <cell r="C16">
            <v>10144646178</v>
          </cell>
          <cell r="D16" t="str">
            <v>Реппо Эрика</v>
          </cell>
          <cell r="E16">
            <v>40295</v>
          </cell>
          <cell r="F16" t="str">
            <v>КМС</v>
          </cell>
          <cell r="G16" t="str">
            <v>Санкт-Петербург</v>
          </cell>
        </row>
        <row r="17">
          <cell r="B17">
            <v>10</v>
          </cell>
          <cell r="C17">
            <v>10125311654</v>
          </cell>
          <cell r="D17" t="str">
            <v>Новолодский Ростислав</v>
          </cell>
          <cell r="E17">
            <v>39586</v>
          </cell>
          <cell r="F17" t="str">
            <v>КМС</v>
          </cell>
          <cell r="G17" t="str">
            <v>Санкт-Петербург</v>
          </cell>
        </row>
        <row r="18">
          <cell r="B18">
            <v>11</v>
          </cell>
          <cell r="C18">
            <v>10125311856</v>
          </cell>
          <cell r="D18" t="str">
            <v>Свиловский Денис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12</v>
          </cell>
          <cell r="C19">
            <v>10105526078</v>
          </cell>
          <cell r="D19" t="str">
            <v>Яковлев Матвей</v>
          </cell>
          <cell r="E19">
            <v>39469</v>
          </cell>
          <cell r="F19" t="str">
            <v>МС</v>
          </cell>
          <cell r="G19" t="str">
            <v>Санкт-Петербург</v>
          </cell>
        </row>
        <row r="20">
          <cell r="B20">
            <v>13</v>
          </cell>
          <cell r="C20">
            <v>10125311957</v>
          </cell>
          <cell r="D20" t="str">
            <v>Свиловский Данил</v>
          </cell>
          <cell r="E20">
            <v>39525</v>
          </cell>
          <cell r="F20" t="str">
            <v>КМС</v>
          </cell>
          <cell r="G20" t="str">
            <v>Санкт-Петербург</v>
          </cell>
        </row>
        <row r="21">
          <cell r="B21">
            <v>14</v>
          </cell>
          <cell r="C21">
            <v>10137306312</v>
          </cell>
          <cell r="D21" t="str">
            <v>Смирнов Андрей</v>
          </cell>
          <cell r="E21">
            <v>39974</v>
          </cell>
          <cell r="F21" t="str">
            <v>КМС</v>
          </cell>
          <cell r="G21" t="str">
            <v>Санкт-Петербург</v>
          </cell>
        </row>
        <row r="22">
          <cell r="B22">
            <v>15</v>
          </cell>
          <cell r="C22">
            <v>10137272259</v>
          </cell>
          <cell r="D22" t="str">
            <v>Скорняков Борис</v>
          </cell>
          <cell r="E22">
            <v>39956</v>
          </cell>
          <cell r="F22" t="str">
            <v>КМС</v>
          </cell>
          <cell r="G22" t="str">
            <v>Санкт-Петербург</v>
          </cell>
        </row>
        <row r="23">
          <cell r="B23">
            <v>16</v>
          </cell>
          <cell r="C23">
            <v>10137307322</v>
          </cell>
          <cell r="D23" t="str">
            <v>Вешняков Даниил</v>
          </cell>
          <cell r="E23">
            <v>39527</v>
          </cell>
          <cell r="F23" t="str">
            <v>МС</v>
          </cell>
          <cell r="G23" t="str">
            <v>Санкт-Петербург</v>
          </cell>
        </row>
        <row r="24">
          <cell r="B24">
            <v>17</v>
          </cell>
          <cell r="C24">
            <v>10137306716</v>
          </cell>
          <cell r="D24" t="str">
            <v>Клишов Николай</v>
          </cell>
          <cell r="E24">
            <v>39955</v>
          </cell>
          <cell r="F24" t="str">
            <v>КМС</v>
          </cell>
          <cell r="G24" t="str">
            <v>Санкт-Петербург</v>
          </cell>
        </row>
        <row r="25">
          <cell r="B25">
            <v>18</v>
          </cell>
          <cell r="C25">
            <v>10144862915</v>
          </cell>
          <cell r="D25" t="str">
            <v>Яцина Артем</v>
          </cell>
          <cell r="E25">
            <v>40126</v>
          </cell>
          <cell r="F25" t="str">
            <v>КМС</v>
          </cell>
          <cell r="G25" t="str">
            <v>Санкт-Петербург</v>
          </cell>
        </row>
        <row r="26">
          <cell r="B26">
            <v>19</v>
          </cell>
          <cell r="C26">
            <v>10141468319</v>
          </cell>
          <cell r="D26" t="str">
            <v>Клюев Артем</v>
          </cell>
          <cell r="E26">
            <v>39917</v>
          </cell>
          <cell r="F26" t="str">
            <v>КМС</v>
          </cell>
          <cell r="G26" t="str">
            <v>Санкт-Петербург</v>
          </cell>
        </row>
        <row r="27">
          <cell r="B27">
            <v>20</v>
          </cell>
          <cell r="C27">
            <v>10148051686</v>
          </cell>
          <cell r="D27" t="str">
            <v>Зырянов Кирилл</v>
          </cell>
          <cell r="E27">
            <v>40324</v>
          </cell>
          <cell r="F27" t="str">
            <v>КМС</v>
          </cell>
          <cell r="G27" t="str">
            <v>Санкт-Петербург</v>
          </cell>
        </row>
        <row r="28">
          <cell r="B28">
            <v>21</v>
          </cell>
          <cell r="C28">
            <v>10132607771</v>
          </cell>
          <cell r="D28" t="str">
            <v>Константинов Феликс</v>
          </cell>
          <cell r="E28">
            <v>40255</v>
          </cell>
          <cell r="F28" t="str">
            <v>КМС</v>
          </cell>
          <cell r="G28" t="str">
            <v>Санкт-Петербург</v>
          </cell>
        </row>
        <row r="29">
          <cell r="B29">
            <v>22</v>
          </cell>
          <cell r="C29">
            <v>10148084224</v>
          </cell>
          <cell r="D29" t="str">
            <v>Сысоев Игнат</v>
          </cell>
          <cell r="E29">
            <v>40289</v>
          </cell>
          <cell r="F29" t="str">
            <v>1 СР</v>
          </cell>
          <cell r="G29" t="str">
            <v>Санкт-Петербург</v>
          </cell>
        </row>
        <row r="30">
          <cell r="B30">
            <v>23</v>
          </cell>
          <cell r="C30">
            <v>10148143434</v>
          </cell>
          <cell r="D30" t="str">
            <v>Гречишкин Кирилл</v>
          </cell>
          <cell r="E30">
            <v>40415</v>
          </cell>
          <cell r="F30" t="str">
            <v>КМС</v>
          </cell>
          <cell r="G30" t="str">
            <v>Санкт-Петербург</v>
          </cell>
        </row>
        <row r="31">
          <cell r="B31">
            <v>24</v>
          </cell>
          <cell r="C31">
            <v>10142293324</v>
          </cell>
          <cell r="D31" t="str">
            <v>Петухов Максим</v>
          </cell>
          <cell r="E31">
            <v>40387</v>
          </cell>
          <cell r="F31" t="str">
            <v>КМС</v>
          </cell>
          <cell r="G31" t="str">
            <v>Санкт-Петербург</v>
          </cell>
        </row>
        <row r="32">
          <cell r="B32">
            <v>25</v>
          </cell>
          <cell r="C32">
            <v>10156552728</v>
          </cell>
          <cell r="D32" t="str">
            <v>Афанасьева Дарья</v>
          </cell>
          <cell r="E32">
            <v>40708</v>
          </cell>
          <cell r="F32" t="str">
            <v>1 СР</v>
          </cell>
          <cell r="G32" t="str">
            <v>Санкт-Петербург</v>
          </cell>
        </row>
        <row r="33">
          <cell r="B33">
            <v>26</v>
          </cell>
          <cell r="C33">
            <v>10156554041</v>
          </cell>
          <cell r="D33" t="str">
            <v>Базганов Кирилл</v>
          </cell>
          <cell r="E33">
            <v>40578</v>
          </cell>
          <cell r="F33" t="str">
            <v>3 СР</v>
          </cell>
          <cell r="G33" t="str">
            <v>Санкт-Петербург</v>
          </cell>
        </row>
        <row r="34">
          <cell r="B34">
            <v>27</v>
          </cell>
          <cell r="C34">
            <v>10156551718</v>
          </cell>
          <cell r="D34" t="str">
            <v>Михеев Арсений</v>
          </cell>
          <cell r="E34">
            <v>40578</v>
          </cell>
          <cell r="F34" t="str">
            <v>3 СР</v>
          </cell>
          <cell r="G34" t="str">
            <v>Санкт-Петербург</v>
          </cell>
        </row>
        <row r="35">
          <cell r="B35">
            <v>28</v>
          </cell>
          <cell r="C35">
            <v>10156552627</v>
          </cell>
          <cell r="D35" t="str">
            <v>Новолодский Дмитрий</v>
          </cell>
          <cell r="E35">
            <v>40691</v>
          </cell>
          <cell r="F35" t="str">
            <v>3 СР</v>
          </cell>
          <cell r="G35" t="str">
            <v>Санкт-Петербург</v>
          </cell>
        </row>
        <row r="36">
          <cell r="B36">
            <v>29</v>
          </cell>
          <cell r="C36">
            <v>10156554849</v>
          </cell>
          <cell r="D36" t="str">
            <v>Тучина Дарья</v>
          </cell>
          <cell r="E36">
            <v>40613</v>
          </cell>
          <cell r="F36" t="str">
            <v>2 СР</v>
          </cell>
          <cell r="G36" t="str">
            <v>Санкт-Петербург</v>
          </cell>
        </row>
        <row r="37">
          <cell r="B37">
            <v>30</v>
          </cell>
          <cell r="C37">
            <v>10145860294</v>
          </cell>
          <cell r="D37" t="str">
            <v>Фоменко Тимофей</v>
          </cell>
          <cell r="E37">
            <v>40755</v>
          </cell>
          <cell r="F37" t="str">
            <v>3 СР</v>
          </cell>
          <cell r="G37" t="str">
            <v>Санкт-Петербург</v>
          </cell>
        </row>
        <row r="38">
          <cell r="B38">
            <v>31</v>
          </cell>
          <cell r="C38">
            <v>10144647289</v>
          </cell>
          <cell r="D38" t="str">
            <v>Курамшина Кристина</v>
          </cell>
          <cell r="E38">
            <v>40258</v>
          </cell>
          <cell r="F38" t="str">
            <v>1 СР</v>
          </cell>
          <cell r="G38" t="str">
            <v>Санкт-Петербург</v>
          </cell>
        </row>
        <row r="39">
          <cell r="B39">
            <v>32</v>
          </cell>
          <cell r="C39">
            <v>10127613180</v>
          </cell>
          <cell r="D39" t="str">
            <v>Першина Анастасия</v>
          </cell>
          <cell r="E39">
            <v>39810</v>
          </cell>
          <cell r="F39" t="str">
            <v>КМС</v>
          </cell>
          <cell r="G39" t="str">
            <v>Санкт-Петербург</v>
          </cell>
        </row>
        <row r="40">
          <cell r="B40">
            <v>33</v>
          </cell>
          <cell r="C40">
            <v>10116905087</v>
          </cell>
          <cell r="D40" t="str">
            <v>Шешенина Юлия</v>
          </cell>
          <cell r="E40">
            <v>39661</v>
          </cell>
          <cell r="F40" t="str">
            <v>1 СР</v>
          </cell>
          <cell r="G40" t="str">
            <v>Санкт-Петербург</v>
          </cell>
        </row>
        <row r="41">
          <cell r="B41">
            <v>34</v>
          </cell>
          <cell r="C41">
            <v>10153323454</v>
          </cell>
          <cell r="D41" t="str">
            <v>Двойников Вадим</v>
          </cell>
          <cell r="E41">
            <v>40252</v>
          </cell>
          <cell r="F41" t="str">
            <v>3 СР</v>
          </cell>
          <cell r="G41" t="str">
            <v>Санкт-Петербург</v>
          </cell>
        </row>
        <row r="42">
          <cell r="B42">
            <v>35</v>
          </cell>
          <cell r="C42">
            <v>10137422207</v>
          </cell>
          <cell r="D42" t="str">
            <v>Беляева Мария</v>
          </cell>
          <cell r="E42">
            <v>39866</v>
          </cell>
          <cell r="F42" t="str">
            <v>КМС</v>
          </cell>
          <cell r="G42" t="str">
            <v>Санкт-Петербург</v>
          </cell>
        </row>
        <row r="43">
          <cell r="B43">
            <v>36</v>
          </cell>
          <cell r="C43">
            <v>10142216936</v>
          </cell>
          <cell r="D43" t="str">
            <v>Мокеев Захар</v>
          </cell>
          <cell r="E43">
            <v>39466</v>
          </cell>
          <cell r="F43" t="str">
            <v>КМС</v>
          </cell>
          <cell r="G43" t="str">
            <v>Санкт-Петербург</v>
          </cell>
        </row>
        <row r="44">
          <cell r="B44">
            <v>37</v>
          </cell>
          <cell r="C44">
            <v>10142293627</v>
          </cell>
          <cell r="D44" t="str">
            <v>Леонтьев Кирилл</v>
          </cell>
          <cell r="E44">
            <v>40332</v>
          </cell>
          <cell r="F44" t="str">
            <v>1 СР</v>
          </cell>
          <cell r="G44" t="str">
            <v>Санкт-Петербург</v>
          </cell>
        </row>
        <row r="45">
          <cell r="B45">
            <v>38</v>
          </cell>
          <cell r="C45">
            <v>10144646380</v>
          </cell>
          <cell r="D45" t="str">
            <v>Авдеева Мария</v>
          </cell>
          <cell r="E45">
            <v>40348</v>
          </cell>
          <cell r="F45" t="str">
            <v>КМС</v>
          </cell>
          <cell r="G45" t="str">
            <v>Санкт-Петербург</v>
          </cell>
        </row>
        <row r="46">
          <cell r="B46">
            <v>39</v>
          </cell>
          <cell r="C46">
            <v>10126386738</v>
          </cell>
          <cell r="D46" t="str">
            <v>Бутенко Никита</v>
          </cell>
          <cell r="E46">
            <v>39793</v>
          </cell>
          <cell r="F46" t="str">
            <v>КМС</v>
          </cell>
          <cell r="G46" t="str">
            <v>Санкт-Петербург</v>
          </cell>
        </row>
        <row r="47">
          <cell r="B47">
            <v>40</v>
          </cell>
          <cell r="C47">
            <v>10126302973</v>
          </cell>
          <cell r="D47" t="str">
            <v>Демиш Михаил</v>
          </cell>
          <cell r="E47">
            <v>39472</v>
          </cell>
          <cell r="F47" t="str">
            <v>КМС</v>
          </cell>
          <cell r="G47" t="str">
            <v>Санкт-Петербург</v>
          </cell>
        </row>
        <row r="48">
          <cell r="B48">
            <v>112</v>
          </cell>
          <cell r="C48">
            <v>10142424474</v>
          </cell>
          <cell r="D48" t="str">
            <v>Раев Фома</v>
          </cell>
          <cell r="E48">
            <v>40048</v>
          </cell>
          <cell r="F48" t="str">
            <v>КМС</v>
          </cell>
          <cell r="G48" t="str">
            <v>Санкт-Петербург</v>
          </cell>
        </row>
        <row r="49">
          <cell r="B49">
            <v>42</v>
          </cell>
          <cell r="C49">
            <v>10132679614</v>
          </cell>
          <cell r="D49" t="str">
            <v>Шайкина Вероника</v>
          </cell>
          <cell r="E49">
            <v>40357</v>
          </cell>
          <cell r="F49" t="str">
            <v>1 СР</v>
          </cell>
          <cell r="G49" t="str">
            <v>Санкт-Петербург</v>
          </cell>
        </row>
        <row r="50">
          <cell r="B50">
            <v>43</v>
          </cell>
          <cell r="C50">
            <v>10140508120</v>
          </cell>
          <cell r="D50" t="str">
            <v>Волобуева Валерия</v>
          </cell>
          <cell r="E50">
            <v>40294</v>
          </cell>
          <cell r="F50" t="str">
            <v>1 СР</v>
          </cell>
          <cell r="G50" t="str">
            <v>Санкт-Петербург</v>
          </cell>
        </row>
        <row r="51">
          <cell r="B51">
            <v>44</v>
          </cell>
          <cell r="C51">
            <v>10155456729</v>
          </cell>
          <cell r="D51" t="str">
            <v>Козырь Александр</v>
          </cell>
          <cell r="E51">
            <v>40311</v>
          </cell>
          <cell r="F51" t="str">
            <v>2 СР</v>
          </cell>
          <cell r="G51" t="str">
            <v>Санкт-Петербург</v>
          </cell>
        </row>
        <row r="52">
          <cell r="B52">
            <v>45</v>
          </cell>
          <cell r="C52">
            <v>10148381183</v>
          </cell>
          <cell r="D52" t="str">
            <v>Шевцов Максим</v>
          </cell>
          <cell r="E52">
            <v>40438</v>
          </cell>
          <cell r="F52" t="str">
            <v>1 СР</v>
          </cell>
          <cell r="G52" t="str">
            <v>Санкт-Петербург</v>
          </cell>
        </row>
        <row r="53">
          <cell r="B53">
            <v>46</v>
          </cell>
          <cell r="C53">
            <v>10117968350</v>
          </cell>
          <cell r="D53" t="str">
            <v>Курьянов Никита</v>
          </cell>
          <cell r="E53">
            <v>39728</v>
          </cell>
          <cell r="F53" t="str">
            <v>КМС</v>
          </cell>
          <cell r="G53" t="str">
            <v>Санкт-Петербург</v>
          </cell>
        </row>
        <row r="54">
          <cell r="B54">
            <v>47</v>
          </cell>
          <cell r="C54">
            <v>10116160918</v>
          </cell>
          <cell r="D54" t="str">
            <v>Гарбуз Даниил</v>
          </cell>
          <cell r="E54">
            <v>39643</v>
          </cell>
          <cell r="F54" t="str">
            <v>КМС</v>
          </cell>
          <cell r="G54" t="str">
            <v>Санкт-Петербург</v>
          </cell>
        </row>
        <row r="55">
          <cell r="B55">
            <v>48</v>
          </cell>
          <cell r="C55">
            <v>10131460747</v>
          </cell>
          <cell r="D55" t="str">
            <v>Васильев Олег</v>
          </cell>
          <cell r="E55">
            <v>39558</v>
          </cell>
          <cell r="F55" t="str">
            <v>КМС</v>
          </cell>
          <cell r="G55" t="str">
            <v>Санкт-Петербург</v>
          </cell>
        </row>
        <row r="56">
          <cell r="B56">
            <v>49</v>
          </cell>
          <cell r="C56">
            <v>10129113246</v>
          </cell>
          <cell r="D56" t="str">
            <v>Маликов Руслан</v>
          </cell>
          <cell r="E56">
            <v>39710</v>
          </cell>
          <cell r="F56" t="str">
            <v>КМС</v>
          </cell>
          <cell r="G56" t="str">
            <v>Санкт-Петербург</v>
          </cell>
        </row>
        <row r="57">
          <cell r="B57">
            <v>50</v>
          </cell>
          <cell r="C57">
            <v>10113341652</v>
          </cell>
          <cell r="D57" t="str">
            <v>Михайлов Даниил</v>
          </cell>
          <cell r="E57">
            <v>39801</v>
          </cell>
          <cell r="F57" t="str">
            <v>КМС</v>
          </cell>
          <cell r="G57" t="str">
            <v>Санкт-Петербург</v>
          </cell>
        </row>
        <row r="58">
          <cell r="B58">
            <v>51</v>
          </cell>
          <cell r="C58">
            <v>10119946746</v>
          </cell>
          <cell r="D58" t="str">
            <v>Костыря Егор</v>
          </cell>
          <cell r="E58">
            <v>40024</v>
          </cell>
          <cell r="F58" t="str">
            <v>1 СР</v>
          </cell>
          <cell r="G58" t="str">
            <v>Санкт-Петербург</v>
          </cell>
        </row>
        <row r="59">
          <cell r="B59">
            <v>52</v>
          </cell>
          <cell r="C59">
            <v>10141983227</v>
          </cell>
          <cell r="D59" t="str">
            <v>Никонов Михаил</v>
          </cell>
          <cell r="E59">
            <v>40024</v>
          </cell>
          <cell r="F59" t="str">
            <v>КМС</v>
          </cell>
          <cell r="G59" t="str">
            <v>Санкт-Петербург</v>
          </cell>
        </row>
        <row r="60">
          <cell r="B60">
            <v>53</v>
          </cell>
          <cell r="C60">
            <v>10138532956</v>
          </cell>
          <cell r="D60" t="str">
            <v>Гунин Вячеслав</v>
          </cell>
          <cell r="E60">
            <v>39822</v>
          </cell>
          <cell r="F60" t="str">
            <v>КМС</v>
          </cell>
          <cell r="G60" t="str">
            <v>Санкт-Петербург</v>
          </cell>
        </row>
        <row r="61">
          <cell r="B61">
            <v>54</v>
          </cell>
          <cell r="C61">
            <v>10125502927</v>
          </cell>
          <cell r="D61" t="str">
            <v>Дерюшев Арсений</v>
          </cell>
          <cell r="E61">
            <v>40043</v>
          </cell>
          <cell r="F61" t="str">
            <v>КМС</v>
          </cell>
          <cell r="G61" t="str">
            <v>Санкт-Петербург</v>
          </cell>
        </row>
        <row r="62">
          <cell r="B62">
            <v>55</v>
          </cell>
          <cell r="C62">
            <v>10144855740</v>
          </cell>
          <cell r="D62" t="str">
            <v>Круглов Сергей</v>
          </cell>
          <cell r="E62">
            <v>39918</v>
          </cell>
          <cell r="F62" t="str">
            <v>КМС</v>
          </cell>
          <cell r="G62" t="str">
            <v>Санкт-Петербург</v>
          </cell>
        </row>
        <row r="63">
          <cell r="B63">
            <v>56</v>
          </cell>
          <cell r="C63">
            <v>10148465756</v>
          </cell>
          <cell r="D63" t="str">
            <v>Смирнов Владимир</v>
          </cell>
          <cell r="E63">
            <v>40375</v>
          </cell>
          <cell r="F63" t="str">
            <v>1 СР</v>
          </cell>
          <cell r="G63" t="str">
            <v>Санкт-Петербург</v>
          </cell>
        </row>
        <row r="64">
          <cell r="B64">
            <v>57</v>
          </cell>
          <cell r="C64">
            <v>10083324091</v>
          </cell>
          <cell r="D64" t="str">
            <v>Кокунов Григорий</v>
          </cell>
          <cell r="E64">
            <v>39854</v>
          </cell>
          <cell r="F64" t="str">
            <v>КМС</v>
          </cell>
          <cell r="G64" t="str">
            <v>Санкт-Петербург</v>
          </cell>
        </row>
        <row r="65">
          <cell r="B65">
            <v>58</v>
          </cell>
          <cell r="C65">
            <v>10130179943</v>
          </cell>
          <cell r="D65" t="str">
            <v>Хатунцева Александра</v>
          </cell>
          <cell r="E65">
            <v>39478</v>
          </cell>
          <cell r="F65" t="str">
            <v>КМС</v>
          </cell>
          <cell r="G65" t="str">
            <v>Санкт-Петербург</v>
          </cell>
        </row>
        <row r="66">
          <cell r="B66">
            <v>59</v>
          </cell>
          <cell r="C66">
            <v>10140572683</v>
          </cell>
          <cell r="D66" t="str">
            <v>Гончарова Варвара</v>
          </cell>
          <cell r="E66">
            <v>39626</v>
          </cell>
          <cell r="F66" t="str">
            <v>КМС</v>
          </cell>
          <cell r="G66" t="str">
            <v>Санкт-Петербург</v>
          </cell>
        </row>
        <row r="67">
          <cell r="B67">
            <v>60</v>
          </cell>
          <cell r="C67">
            <v>10137550125</v>
          </cell>
          <cell r="D67" t="str">
            <v>Шипилова Дарья</v>
          </cell>
          <cell r="E67">
            <v>39501</v>
          </cell>
          <cell r="F67" t="str">
            <v>КМС</v>
          </cell>
          <cell r="G67" t="str">
            <v>Санкт-Петербург</v>
          </cell>
        </row>
        <row r="68">
          <cell r="B68">
            <v>61</v>
          </cell>
          <cell r="C68">
            <v>10117276418</v>
          </cell>
          <cell r="D68" t="str">
            <v>Корчебная Ольга</v>
          </cell>
          <cell r="E68">
            <v>39475</v>
          </cell>
          <cell r="F68" t="str">
            <v>КМС</v>
          </cell>
          <cell r="G68" t="str">
            <v>Санкт-Петербург</v>
          </cell>
        </row>
        <row r="69">
          <cell r="B69">
            <v>62</v>
          </cell>
          <cell r="C69">
            <v>10137450192</v>
          </cell>
          <cell r="D69" t="str">
            <v>Галкина Кристина</v>
          </cell>
          <cell r="E69">
            <v>39453</v>
          </cell>
          <cell r="F69" t="str">
            <v>КМС</v>
          </cell>
          <cell r="G69" t="str">
            <v>Санкт-Петербург</v>
          </cell>
        </row>
        <row r="70">
          <cell r="B70">
            <v>63</v>
          </cell>
          <cell r="C70">
            <v>10131638983</v>
          </cell>
          <cell r="D70" t="str">
            <v>Мальцева Любовь</v>
          </cell>
          <cell r="E70">
            <v>39489</v>
          </cell>
          <cell r="F70" t="str">
            <v>КМС</v>
          </cell>
          <cell r="G70" t="str">
            <v>Санкт-Петербург</v>
          </cell>
        </row>
        <row r="71">
          <cell r="B71">
            <v>64</v>
          </cell>
          <cell r="C71">
            <v>10133902723</v>
          </cell>
          <cell r="D71" t="str">
            <v>Пушкарев Ярослав</v>
          </cell>
          <cell r="E71">
            <v>39552</v>
          </cell>
          <cell r="F71" t="str">
            <v>КМС</v>
          </cell>
          <cell r="G71" t="str">
            <v>Санкт-Петербург</v>
          </cell>
        </row>
        <row r="72">
          <cell r="B72">
            <v>65</v>
          </cell>
          <cell r="C72">
            <v>10132137121</v>
          </cell>
          <cell r="D72" t="str">
            <v>Гичкин Артем</v>
          </cell>
          <cell r="E72">
            <v>39697</v>
          </cell>
          <cell r="F72" t="str">
            <v>КМС</v>
          </cell>
          <cell r="G72" t="str">
            <v>Санкт-Петербург</v>
          </cell>
        </row>
        <row r="73">
          <cell r="B73">
            <v>66</v>
          </cell>
          <cell r="C73">
            <v>10155324565</v>
          </cell>
          <cell r="D73" t="str">
            <v>Пухов Иван</v>
          </cell>
          <cell r="E73">
            <v>40206</v>
          </cell>
          <cell r="F73" t="str">
            <v>1 СР</v>
          </cell>
          <cell r="G73" t="str">
            <v>Санкт-Петербург</v>
          </cell>
        </row>
        <row r="74">
          <cell r="B74">
            <v>67</v>
          </cell>
          <cell r="C74">
            <v>10144647390</v>
          </cell>
          <cell r="D74" t="str">
            <v>Рулева Анастасия</v>
          </cell>
          <cell r="E74">
            <v>39954</v>
          </cell>
          <cell r="F74" t="str">
            <v>1 СР</v>
          </cell>
          <cell r="G74" t="str">
            <v>Санкт-Петербург</v>
          </cell>
        </row>
        <row r="75">
          <cell r="B75">
            <v>68</v>
          </cell>
          <cell r="C75">
            <v>10133870892</v>
          </cell>
          <cell r="D75" t="str">
            <v>Решетникова Вероника</v>
          </cell>
          <cell r="E75">
            <v>39912</v>
          </cell>
          <cell r="F75" t="str">
            <v>1 СР</v>
          </cell>
          <cell r="G75" t="str">
            <v>Санкт-Петербург</v>
          </cell>
        </row>
        <row r="76">
          <cell r="B76">
            <v>69</v>
          </cell>
          <cell r="C76">
            <v>10132012435</v>
          </cell>
          <cell r="D76" t="str">
            <v>Лосева Анфиса</v>
          </cell>
          <cell r="E76">
            <v>39524</v>
          </cell>
          <cell r="F76" t="str">
            <v>КМС</v>
          </cell>
          <cell r="G76" t="str">
            <v>Санкт-Петербург</v>
          </cell>
        </row>
        <row r="77">
          <cell r="B77">
            <v>70</v>
          </cell>
          <cell r="C77">
            <v>10137982379</v>
          </cell>
          <cell r="D77" t="str">
            <v>Суханова Белла</v>
          </cell>
          <cell r="E77">
            <v>40041</v>
          </cell>
          <cell r="F77" t="str">
            <v>1 СР</v>
          </cell>
          <cell r="G77" t="str">
            <v>Санкт-Петербург</v>
          </cell>
        </row>
        <row r="78">
          <cell r="B78">
            <v>71</v>
          </cell>
          <cell r="C78">
            <v>10128500732</v>
          </cell>
          <cell r="D78" t="str">
            <v>Белорукова Анастасия</v>
          </cell>
          <cell r="E78">
            <v>39848</v>
          </cell>
          <cell r="F78" t="str">
            <v>1 СР</v>
          </cell>
          <cell r="G78" t="str">
            <v>Санкт-Петербург</v>
          </cell>
        </row>
        <row r="79">
          <cell r="B79">
            <v>72</v>
          </cell>
          <cell r="C79">
            <v>10139998767</v>
          </cell>
          <cell r="D79" t="str">
            <v>Черкасова Серафима</v>
          </cell>
          <cell r="E79">
            <v>39847</v>
          </cell>
          <cell r="F79" t="str">
            <v>КМС</v>
          </cell>
          <cell r="G79" t="str">
            <v>Санкт-Петербург</v>
          </cell>
        </row>
        <row r="80">
          <cell r="B80">
            <v>73</v>
          </cell>
          <cell r="C80">
            <v>10139998767</v>
          </cell>
          <cell r="D80" t="str">
            <v>Бондарева Екатерина</v>
          </cell>
          <cell r="E80">
            <v>40074</v>
          </cell>
          <cell r="F80" t="str">
            <v>КМС</v>
          </cell>
          <cell r="G80" t="str">
            <v>Санкт-Петербург</v>
          </cell>
        </row>
        <row r="81">
          <cell r="B81">
            <v>74</v>
          </cell>
          <cell r="C81">
            <v>10141778517</v>
          </cell>
          <cell r="D81" t="str">
            <v>Голыбина Ирина</v>
          </cell>
          <cell r="E81">
            <v>40065</v>
          </cell>
          <cell r="F81" t="str">
            <v>КМС</v>
          </cell>
          <cell r="G81" t="str">
            <v>Санкт-Петербург</v>
          </cell>
        </row>
        <row r="82">
          <cell r="B82">
            <v>75</v>
          </cell>
          <cell r="C82">
            <v>10156554647</v>
          </cell>
          <cell r="D82" t="str">
            <v>Тарусова Яна</v>
          </cell>
          <cell r="E82">
            <v>40056</v>
          </cell>
          <cell r="F82" t="str">
            <v>КМС</v>
          </cell>
          <cell r="G82" t="str">
            <v>Санкт-Петербург</v>
          </cell>
        </row>
        <row r="83">
          <cell r="B83">
            <v>76</v>
          </cell>
          <cell r="C83">
            <v>10144057714</v>
          </cell>
          <cell r="D83" t="str">
            <v>Пчельникова Виктория</v>
          </cell>
          <cell r="E83">
            <v>40201</v>
          </cell>
          <cell r="F83" t="str">
            <v>КМС</v>
          </cell>
          <cell r="G83" t="str">
            <v>Санкт-Петербург</v>
          </cell>
        </row>
        <row r="84">
          <cell r="B84">
            <v>77</v>
          </cell>
          <cell r="C84">
            <v>10132789849</v>
          </cell>
          <cell r="D84" t="str">
            <v>Лучина Виктория</v>
          </cell>
          <cell r="E84">
            <v>39558</v>
          </cell>
          <cell r="F84" t="str">
            <v>КМС</v>
          </cell>
          <cell r="G84" t="str">
            <v>Тульская область</v>
          </cell>
        </row>
        <row r="85">
          <cell r="B85">
            <v>78</v>
          </cell>
          <cell r="C85">
            <v>10132790051</v>
          </cell>
          <cell r="D85" t="str">
            <v>Дроздова Ольга</v>
          </cell>
          <cell r="E85">
            <v>39616</v>
          </cell>
          <cell r="F85" t="str">
            <v>КМС</v>
          </cell>
          <cell r="G85" t="str">
            <v>Тульская область</v>
          </cell>
        </row>
        <row r="86">
          <cell r="B86">
            <v>80</v>
          </cell>
          <cell r="C86">
            <v>10142335255</v>
          </cell>
          <cell r="D86" t="str">
            <v>Гвоздева Диана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81</v>
          </cell>
          <cell r="C87">
            <v>10141993331</v>
          </cell>
          <cell r="D87" t="str">
            <v>Шишкин Иван</v>
          </cell>
          <cell r="E87">
            <v>39651</v>
          </cell>
          <cell r="F87" t="str">
            <v>КМС</v>
          </cell>
          <cell r="G87" t="str">
            <v>Тульская область</v>
          </cell>
        </row>
        <row r="88">
          <cell r="B88">
            <v>82</v>
          </cell>
          <cell r="C88">
            <v>10132853810</v>
          </cell>
          <cell r="D88" t="str">
            <v>Никишин Александр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83</v>
          </cell>
          <cell r="C89">
            <v>10137919432</v>
          </cell>
          <cell r="D89" t="str">
            <v>Ермолова Мария</v>
          </cell>
          <cell r="E89">
            <v>39688</v>
          </cell>
          <cell r="F89" t="str">
            <v>КМС</v>
          </cell>
          <cell r="G89" t="str">
            <v>Тульская область</v>
          </cell>
        </row>
        <row r="90">
          <cell r="B90">
            <v>84</v>
          </cell>
          <cell r="C90">
            <v>10131028691</v>
          </cell>
          <cell r="D90" t="str">
            <v>Зыбин Артем</v>
          </cell>
          <cell r="E90">
            <v>39747</v>
          </cell>
          <cell r="F90" t="str">
            <v>КМС</v>
          </cell>
          <cell r="G90" t="str">
            <v>Тульская область</v>
          </cell>
        </row>
        <row r="91">
          <cell r="B91">
            <v>85</v>
          </cell>
          <cell r="C91">
            <v>10144070141</v>
          </cell>
          <cell r="D91" t="str">
            <v>Анискина Полина</v>
          </cell>
          <cell r="E91">
            <v>40067</v>
          </cell>
          <cell r="F91" t="str">
            <v>1 СР</v>
          </cell>
          <cell r="G91" t="str">
            <v>Тульская область</v>
          </cell>
        </row>
        <row r="92">
          <cell r="B92">
            <v>86</v>
          </cell>
          <cell r="C92">
            <v>10141993129</v>
          </cell>
          <cell r="D92" t="str">
            <v>Гончар Константин</v>
          </cell>
          <cell r="E92">
            <v>40083</v>
          </cell>
          <cell r="F92" t="str">
            <v>1 СР</v>
          </cell>
          <cell r="G92" t="str">
            <v>Тульская область</v>
          </cell>
        </row>
        <row r="93">
          <cell r="B93">
            <v>87</v>
          </cell>
          <cell r="C93">
            <v>10142405377</v>
          </cell>
          <cell r="D93" t="str">
            <v>Казаков Владислав</v>
          </cell>
          <cell r="E93">
            <v>40085</v>
          </cell>
          <cell r="F93" t="str">
            <v>КМС</v>
          </cell>
          <cell r="G93" t="str">
            <v>Тульская область</v>
          </cell>
        </row>
        <row r="94">
          <cell r="B94">
            <v>88</v>
          </cell>
          <cell r="C94">
            <v>10111058213</v>
          </cell>
          <cell r="D94" t="str">
            <v>Козлов Матвей</v>
          </cell>
          <cell r="E94">
            <v>40096</v>
          </cell>
          <cell r="F94" t="str">
            <v>1 СР</v>
          </cell>
          <cell r="G94" t="str">
            <v>Тульская область</v>
          </cell>
        </row>
        <row r="95">
          <cell r="B95">
            <v>89</v>
          </cell>
          <cell r="C95">
            <v>10142531275</v>
          </cell>
          <cell r="D95" t="str">
            <v>Линцова Ева</v>
          </cell>
          <cell r="E95">
            <v>40175</v>
          </cell>
          <cell r="F95" t="str">
            <v>КМС</v>
          </cell>
          <cell r="G95" t="str">
            <v>Тульская область</v>
          </cell>
        </row>
        <row r="96">
          <cell r="B96">
            <v>90</v>
          </cell>
          <cell r="C96">
            <v>10144913435</v>
          </cell>
          <cell r="D96" t="str">
            <v>Самойлов Артем</v>
          </cell>
          <cell r="E96">
            <v>39864</v>
          </cell>
          <cell r="F96" t="str">
            <v>КМС</v>
          </cell>
          <cell r="G96" t="str">
            <v>Тульская область</v>
          </cell>
        </row>
        <row r="97">
          <cell r="B97">
            <v>91</v>
          </cell>
          <cell r="C97">
            <v>10142604835</v>
          </cell>
          <cell r="D97" t="str">
            <v>Степанов Тимур</v>
          </cell>
          <cell r="E97">
            <v>39988</v>
          </cell>
          <cell r="F97" t="str">
            <v>1 СР</v>
          </cell>
          <cell r="G97" t="str">
            <v>Тульская область</v>
          </cell>
        </row>
        <row r="98">
          <cell r="B98">
            <v>92</v>
          </cell>
          <cell r="C98">
            <v>10142594933</v>
          </cell>
          <cell r="D98" t="str">
            <v>Богнат Александра</v>
          </cell>
          <cell r="E98">
            <v>39863</v>
          </cell>
          <cell r="F98" t="str">
            <v>КМС</v>
          </cell>
          <cell r="G98" t="str">
            <v>Тульская область</v>
          </cell>
        </row>
        <row r="99">
          <cell r="B99">
            <v>110</v>
          </cell>
          <cell r="C99">
            <v>10142531073</v>
          </cell>
          <cell r="D99" t="str">
            <v>Горелова Валерия</v>
          </cell>
          <cell r="E99">
            <v>40447</v>
          </cell>
          <cell r="F99" t="str">
            <v>КМС</v>
          </cell>
          <cell r="G99" t="str">
            <v>Тульская область</v>
          </cell>
        </row>
        <row r="100">
          <cell r="B100">
            <v>94</v>
          </cell>
          <cell r="C100">
            <v>10112463400</v>
          </cell>
          <cell r="D100" t="str">
            <v>Сашенкова Александра</v>
          </cell>
          <cell r="E100">
            <v>39458</v>
          </cell>
          <cell r="F100" t="str">
            <v>КМС</v>
          </cell>
          <cell r="G100" t="str">
            <v>Москва</v>
          </cell>
        </row>
        <row r="101">
          <cell r="B101">
            <v>95</v>
          </cell>
          <cell r="C101">
            <v>10131543502</v>
          </cell>
          <cell r="D101" t="str">
            <v>Солозобова Вероника</v>
          </cell>
          <cell r="E101">
            <v>39647</v>
          </cell>
          <cell r="F101" t="str">
            <v>МС</v>
          </cell>
          <cell r="G101" t="str">
            <v>Москва</v>
          </cell>
        </row>
        <row r="102">
          <cell r="B102">
            <v>96</v>
          </cell>
          <cell r="C102">
            <v>10128419492</v>
          </cell>
          <cell r="D102" t="str">
            <v>Студенникова Ярослава</v>
          </cell>
          <cell r="E102">
            <v>39785</v>
          </cell>
          <cell r="F102" t="str">
            <v>МС</v>
          </cell>
          <cell r="G102" t="str">
            <v>Москва</v>
          </cell>
        </row>
        <row r="103">
          <cell r="B103">
            <v>97</v>
          </cell>
          <cell r="C103">
            <v>10137270643</v>
          </cell>
          <cell r="D103" t="str">
            <v>Алексеева Васса</v>
          </cell>
          <cell r="E103">
            <v>39897</v>
          </cell>
          <cell r="F103" t="str">
            <v>КМС</v>
          </cell>
          <cell r="G103" t="str">
            <v>Москва</v>
          </cell>
        </row>
        <row r="104">
          <cell r="B104">
            <v>98</v>
          </cell>
          <cell r="C104">
            <v>10135838073</v>
          </cell>
          <cell r="D104" t="str">
            <v>Острицов Ратмир</v>
          </cell>
          <cell r="E104">
            <v>39723</v>
          </cell>
          <cell r="F104" t="str">
            <v>КМС</v>
          </cell>
          <cell r="G104" t="str">
            <v>Москва</v>
          </cell>
        </row>
        <row r="105">
          <cell r="B105">
            <v>99</v>
          </cell>
          <cell r="C105">
            <v>10132956163</v>
          </cell>
          <cell r="D105" t="str">
            <v>Савостиков Никита</v>
          </cell>
          <cell r="E105">
            <v>39675</v>
          </cell>
          <cell r="F105" t="str">
            <v>КМС</v>
          </cell>
          <cell r="G105" t="str">
            <v>Москва</v>
          </cell>
        </row>
        <row r="106">
          <cell r="B106">
            <v>100</v>
          </cell>
          <cell r="C106">
            <v>10139061608</v>
          </cell>
          <cell r="D106" t="str">
            <v>Соколовский Кирилл</v>
          </cell>
          <cell r="E106">
            <v>39562</v>
          </cell>
          <cell r="F106" t="str">
            <v>КМС</v>
          </cell>
          <cell r="G106" t="str">
            <v>Москва</v>
          </cell>
        </row>
        <row r="107">
          <cell r="B107">
            <v>111</v>
          </cell>
          <cell r="C107">
            <v>10152110128</v>
          </cell>
          <cell r="D107" t="str">
            <v>Захаров Илья</v>
          </cell>
          <cell r="E107">
            <v>39780</v>
          </cell>
          <cell r="F107" t="str">
            <v>2 СР</v>
          </cell>
          <cell r="G107" t="str">
            <v>Москва</v>
          </cell>
        </row>
        <row r="108">
          <cell r="B108">
            <v>102</v>
          </cell>
          <cell r="C108">
            <v>10142058807</v>
          </cell>
          <cell r="D108" t="str">
            <v xml:space="preserve">Полякова Ульяна </v>
          </cell>
          <cell r="E108">
            <v>40353</v>
          </cell>
          <cell r="F108" t="str">
            <v>КМС</v>
          </cell>
          <cell r="G108" t="str">
            <v xml:space="preserve">Тюменская область </v>
          </cell>
        </row>
        <row r="109">
          <cell r="B109">
            <v>103</v>
          </cell>
          <cell r="C109">
            <v>10034922711</v>
          </cell>
          <cell r="D109" t="str">
            <v>Степанов Тарас</v>
          </cell>
          <cell r="E109">
            <v>39611</v>
          </cell>
          <cell r="F109" t="str">
            <v>КМС</v>
          </cell>
          <cell r="G109" t="str">
            <v>Ленинградская область</v>
          </cell>
        </row>
        <row r="110">
          <cell r="B110">
            <v>104</v>
          </cell>
          <cell r="C110">
            <v>10123564341</v>
          </cell>
          <cell r="D110" t="str">
            <v>Кезерев Николай</v>
          </cell>
          <cell r="E110">
            <v>39672</v>
          </cell>
          <cell r="F110" t="str">
            <v>КМС</v>
          </cell>
          <cell r="G110" t="str">
            <v>Ленинградская область</v>
          </cell>
        </row>
        <row r="111">
          <cell r="B111">
            <v>105</v>
          </cell>
          <cell r="C111">
            <v>10116030370</v>
          </cell>
          <cell r="D111" t="str">
            <v>Ломов Кирилл</v>
          </cell>
          <cell r="E111">
            <v>39894</v>
          </cell>
          <cell r="F111" t="str">
            <v>КМС</v>
          </cell>
          <cell r="G111" t="str">
            <v>Ленинградская область</v>
          </cell>
        </row>
        <row r="112">
          <cell r="B112">
            <v>106</v>
          </cell>
          <cell r="C112">
            <v>10036061449</v>
          </cell>
          <cell r="D112" t="str">
            <v>Минаев Иван</v>
          </cell>
          <cell r="E112">
            <v>39864</v>
          </cell>
          <cell r="F112" t="str">
            <v>2 СР</v>
          </cell>
          <cell r="G112" t="str">
            <v>Ленинградская область</v>
          </cell>
        </row>
        <row r="113">
          <cell r="B113">
            <v>107</v>
          </cell>
          <cell r="C113">
            <v>10142164190</v>
          </cell>
          <cell r="D113" t="str">
            <v>Кожухов Арсений</v>
          </cell>
          <cell r="E113">
            <v>40247</v>
          </cell>
          <cell r="F113" t="str">
            <v>2 СР</v>
          </cell>
          <cell r="G113" t="str">
            <v>Ленинградская область</v>
          </cell>
        </row>
        <row r="114">
          <cell r="B114">
            <v>108</v>
          </cell>
          <cell r="C114">
            <v>10148954796</v>
          </cell>
          <cell r="D114" t="str">
            <v>Баева Виктория</v>
          </cell>
          <cell r="E114">
            <v>40234</v>
          </cell>
          <cell r="F114" t="str">
            <v>КМС</v>
          </cell>
          <cell r="G114" t="str">
            <v>Ленинградская область</v>
          </cell>
        </row>
        <row r="115">
          <cell r="B115">
            <v>109</v>
          </cell>
          <cell r="C115">
            <v>10127430803</v>
          </cell>
          <cell r="D115" t="str">
            <v>Прокопенко Владислав</v>
          </cell>
          <cell r="E115">
            <v>39875</v>
          </cell>
          <cell r="F115" t="str">
            <v>1 СР</v>
          </cell>
          <cell r="G115" t="str">
            <v>Ростовская область</v>
          </cell>
        </row>
        <row r="147">
          <cell r="D147" t="str">
            <v>Гл. судья, ВК   - Соловьев Г.Н. _______________</v>
          </cell>
        </row>
        <row r="148">
          <cell r="D148" t="str">
            <v>Судья на финише, ВК -Валова А.С.___________________</v>
          </cell>
        </row>
        <row r="149">
          <cell r="D149" t="str">
            <v>Гл. секретарь,  ВК - Михайлова И.Н.___________________</v>
          </cell>
        </row>
        <row r="262">
          <cell r="G262" t="str">
            <v>МС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  <pageSetUpPr fitToPage="1"/>
  </sheetPr>
  <dimension ref="A1:Y56"/>
  <sheetViews>
    <sheetView tabSelected="1" topLeftCell="A22" zoomScaleNormal="100" workbookViewId="0">
      <selection activeCell="E40" sqref="E40"/>
    </sheetView>
  </sheetViews>
  <sheetFormatPr defaultRowHeight="12.75" x14ac:dyDescent="0.2"/>
  <cols>
    <col min="1" max="1" width="4.85546875" style="2" customWidth="1"/>
    <col min="2" max="2" width="3.85546875" style="2" customWidth="1"/>
    <col min="3" max="3" width="11.85546875" style="2" customWidth="1"/>
    <col min="4" max="4" width="17.7109375" style="2" customWidth="1"/>
    <col min="5" max="5" width="10.42578125" style="2" customWidth="1"/>
    <col min="6" max="6" width="7.28515625" style="2" customWidth="1"/>
    <col min="7" max="7" width="21.85546875" style="2" customWidth="1"/>
    <col min="8" max="12" width="9.140625" style="2"/>
    <col min="13" max="13" width="10.42578125" style="2" customWidth="1"/>
    <col min="14" max="14" width="9.7109375" style="2" customWidth="1"/>
    <col min="15" max="15" width="8.5703125" style="2" customWidth="1"/>
    <col min="16" max="17" width="9.140625" style="2"/>
    <col min="18" max="19" width="3.85546875" style="2" customWidth="1"/>
    <col min="20" max="27" width="4.5703125" style="2" customWidth="1"/>
    <col min="28" max="16384" width="9.140625" style="2"/>
  </cols>
  <sheetData>
    <row r="1" spans="1:17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6.6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2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ht="5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ht="24" customHeight="1" x14ac:dyDescent="0.2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7" ht="19.5" customHeight="1" x14ac:dyDescent="0.2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6.6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7" ht="19.5" thickTop="1" x14ac:dyDescent="0.2">
      <c r="A9" s="6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Q9" s="9"/>
    </row>
    <row r="10" spans="1:17" ht="18.75" x14ac:dyDescent="0.2">
      <c r="A10" s="10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Q10" s="9"/>
    </row>
    <row r="11" spans="1:17" ht="18.75" x14ac:dyDescent="0.2">
      <c r="A11" s="13" t="s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Q11" s="9"/>
    </row>
    <row r="12" spans="1:17" ht="8.25" customHeight="1" x14ac:dyDescent="0.2">
      <c r="A12" s="16" t="s">
        <v>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Q12" s="9"/>
    </row>
    <row r="13" spans="1:17" ht="15.75" x14ac:dyDescent="0.2">
      <c r="A13" s="19" t="s">
        <v>8</v>
      </c>
      <c r="B13" s="20"/>
      <c r="C13" s="20"/>
      <c r="D13" s="20"/>
      <c r="E13" s="21"/>
      <c r="F13" s="22"/>
      <c r="G13" s="23"/>
      <c r="H13" s="24"/>
      <c r="I13" s="24"/>
      <c r="J13" s="24"/>
      <c r="K13" s="24"/>
      <c r="L13" s="24"/>
      <c r="M13" s="25"/>
      <c r="N13" s="26"/>
      <c r="O13" s="27" t="s">
        <v>9</v>
      </c>
      <c r="Q13" s="9"/>
    </row>
    <row r="14" spans="1:17" ht="15.75" x14ac:dyDescent="0.2">
      <c r="A14" s="28" t="s">
        <v>10</v>
      </c>
      <c r="B14" s="29"/>
      <c r="C14" s="29"/>
      <c r="D14" s="29"/>
      <c r="E14" s="30"/>
      <c r="F14" s="31"/>
      <c r="G14" s="32"/>
      <c r="H14" s="33"/>
      <c r="I14" s="33"/>
      <c r="J14" s="33"/>
      <c r="K14" s="33"/>
      <c r="L14" s="33"/>
      <c r="M14" s="34"/>
      <c r="N14" s="35"/>
      <c r="O14" s="36" t="s">
        <v>11</v>
      </c>
    </row>
    <row r="15" spans="1:17" ht="15" x14ac:dyDescent="0.2">
      <c r="A15" s="37" t="s">
        <v>12</v>
      </c>
      <c r="B15" s="38"/>
      <c r="C15" s="38"/>
      <c r="D15" s="38"/>
      <c r="E15" s="38"/>
      <c r="F15" s="38"/>
      <c r="G15" s="39"/>
      <c r="H15" s="40" t="s">
        <v>13</v>
      </c>
      <c r="I15" s="41"/>
      <c r="J15" s="41"/>
      <c r="K15" s="41"/>
      <c r="L15" s="41"/>
      <c r="M15" s="41"/>
      <c r="N15" s="41"/>
      <c r="O15" s="42"/>
      <c r="Q15" s="43"/>
    </row>
    <row r="16" spans="1:17" ht="15" x14ac:dyDescent="0.2">
      <c r="A16" s="44"/>
      <c r="B16" s="45"/>
      <c r="C16" s="45"/>
      <c r="D16" s="46"/>
      <c r="E16" s="47" t="s">
        <v>7</v>
      </c>
      <c r="F16" s="46"/>
      <c r="G16" s="47"/>
      <c r="H16" s="48" t="s">
        <v>14</v>
      </c>
      <c r="I16" s="49"/>
      <c r="J16" s="49"/>
      <c r="K16" s="49"/>
      <c r="L16" s="49"/>
      <c r="M16" s="49"/>
      <c r="N16" s="49"/>
      <c r="O16" s="50"/>
      <c r="Q16" s="43"/>
    </row>
    <row r="17" spans="1:25" ht="15" x14ac:dyDescent="0.25">
      <c r="A17" s="44" t="s">
        <v>15</v>
      </c>
      <c r="B17" s="45"/>
      <c r="C17" s="45"/>
      <c r="D17" s="47"/>
      <c r="F17" s="51"/>
      <c r="G17" s="52" t="s">
        <v>16</v>
      </c>
      <c r="H17" s="48" t="s">
        <v>17</v>
      </c>
      <c r="I17" s="49"/>
      <c r="J17" s="49"/>
      <c r="K17" s="49"/>
      <c r="L17" s="49"/>
      <c r="M17" s="49"/>
      <c r="N17" s="49"/>
      <c r="O17" s="50"/>
      <c r="Q17" s="43"/>
    </row>
    <row r="18" spans="1:25" ht="15" x14ac:dyDescent="0.25">
      <c r="A18" s="44" t="s">
        <v>18</v>
      </c>
      <c r="B18" s="45"/>
      <c r="C18" s="45"/>
      <c r="D18" s="47"/>
      <c r="E18" s="53"/>
      <c r="F18" s="54"/>
      <c r="G18" s="52" t="s">
        <v>19</v>
      </c>
      <c r="H18" s="48" t="s">
        <v>20</v>
      </c>
      <c r="I18" s="49"/>
      <c r="J18" s="49"/>
      <c r="K18" s="49"/>
      <c r="L18" s="49"/>
      <c r="M18" s="49"/>
      <c r="N18" s="49"/>
      <c r="O18" s="50"/>
      <c r="Q18" s="43"/>
      <c r="T18" s="55"/>
    </row>
    <row r="19" spans="1:25" ht="16.5" thickBot="1" x14ac:dyDescent="0.3">
      <c r="A19" s="44" t="s">
        <v>21</v>
      </c>
      <c r="B19" s="56"/>
      <c r="C19" s="56"/>
      <c r="D19" s="57"/>
      <c r="E19" s="58"/>
      <c r="F19" s="57"/>
      <c r="G19" s="52" t="s">
        <v>22</v>
      </c>
      <c r="H19" s="59" t="s">
        <v>23</v>
      </c>
      <c r="I19" s="60"/>
      <c r="J19" s="60"/>
      <c r="K19" s="60"/>
      <c r="L19" s="60"/>
      <c r="M19" s="61">
        <v>4</v>
      </c>
      <c r="O19" s="62" t="s">
        <v>24</v>
      </c>
      <c r="Q19" s="43"/>
      <c r="T19" s="55"/>
    </row>
    <row r="20" spans="1:25" ht="6" customHeight="1" thickTop="1" thickBot="1" x14ac:dyDescent="0.25">
      <c r="A20" s="63"/>
      <c r="B20" s="64"/>
      <c r="C20" s="64"/>
      <c r="D20" s="63"/>
      <c r="E20" s="65"/>
      <c r="F20" s="63"/>
      <c r="G20" s="63"/>
      <c r="H20" s="66"/>
      <c r="I20" s="66"/>
      <c r="J20" s="66"/>
      <c r="K20" s="66"/>
      <c r="L20" s="66"/>
      <c r="M20" s="67"/>
      <c r="N20" s="63"/>
      <c r="O20" s="63"/>
    </row>
    <row r="21" spans="1:25" x14ac:dyDescent="0.2">
      <c r="A21" s="68" t="s">
        <v>25</v>
      </c>
      <c r="B21" s="69" t="s">
        <v>26</v>
      </c>
      <c r="C21" s="69" t="s">
        <v>27</v>
      </c>
      <c r="D21" s="69" t="s">
        <v>28</v>
      </c>
      <c r="E21" s="70" t="s">
        <v>29</v>
      </c>
      <c r="F21" s="69" t="s">
        <v>30</v>
      </c>
      <c r="G21" s="69" t="s">
        <v>31</v>
      </c>
      <c r="H21" s="71" t="s">
        <v>32</v>
      </c>
      <c r="I21" s="72"/>
      <c r="J21" s="72"/>
      <c r="K21" s="73"/>
      <c r="L21" s="74" t="s">
        <v>33</v>
      </c>
      <c r="M21" s="75" t="s">
        <v>34</v>
      </c>
      <c r="N21" s="76" t="s">
        <v>35</v>
      </c>
      <c r="O21" s="77" t="s">
        <v>36</v>
      </c>
      <c r="Q21" s="43"/>
    </row>
    <row r="22" spans="1:25" ht="13.5" thickBot="1" x14ac:dyDescent="0.25">
      <c r="A22" s="78"/>
      <c r="B22" s="79"/>
      <c r="C22" s="79"/>
      <c r="D22" s="79"/>
      <c r="E22" s="80"/>
      <c r="F22" s="79"/>
      <c r="G22" s="79"/>
      <c r="H22" s="81" t="s">
        <v>37</v>
      </c>
      <c r="I22" s="81" t="s">
        <v>38</v>
      </c>
      <c r="J22" s="81" t="s">
        <v>39</v>
      </c>
      <c r="K22" s="81" t="s">
        <v>40</v>
      </c>
      <c r="L22" s="82"/>
      <c r="M22" s="83"/>
      <c r="N22" s="84"/>
      <c r="O22" s="85"/>
      <c r="Q22" s="43"/>
    </row>
    <row r="23" spans="1:25" ht="30" customHeight="1" x14ac:dyDescent="0.2">
      <c r="A23" s="86">
        <v>1</v>
      </c>
      <c r="B23" s="87">
        <v>5</v>
      </c>
      <c r="C23" s="88">
        <v>10127774848</v>
      </c>
      <c r="D23" s="88" t="s">
        <v>41</v>
      </c>
      <c r="E23" s="89">
        <v>39967</v>
      </c>
      <c r="F23" s="87" t="s">
        <v>42</v>
      </c>
      <c r="G23" s="90" t="s">
        <v>43</v>
      </c>
      <c r="H23" s="91">
        <v>8.38125E-4</v>
      </c>
      <c r="I23" s="92">
        <v>7.8633101851851835E-4</v>
      </c>
      <c r="J23" s="93">
        <v>7.9445601851851834E-4</v>
      </c>
      <c r="K23" s="94">
        <v>7.8958333333333354E-4</v>
      </c>
      <c r="L23" s="95">
        <v>3.2084953703703702E-3</v>
      </c>
      <c r="M23" s="96">
        <f>$M$19/((L23*24))</f>
        <v>51.945428441564999</v>
      </c>
      <c r="N23" s="97" t="s">
        <v>44</v>
      </c>
      <c r="O23" s="98"/>
      <c r="Q23" s="43"/>
    </row>
    <row r="24" spans="1:25" ht="30" customHeight="1" x14ac:dyDescent="0.2">
      <c r="A24" s="99"/>
      <c r="B24" s="100">
        <v>4</v>
      </c>
      <c r="C24" s="101">
        <v>10137271047</v>
      </c>
      <c r="D24" s="101" t="s">
        <v>45</v>
      </c>
      <c r="E24" s="102">
        <v>40018</v>
      </c>
      <c r="F24" s="100" t="s">
        <v>44</v>
      </c>
      <c r="G24" s="103" t="s">
        <v>43</v>
      </c>
      <c r="H24" s="104"/>
      <c r="I24" s="104">
        <v>1.6244560185185183E-3</v>
      </c>
      <c r="J24" s="105">
        <v>2.4189120370370367E-3</v>
      </c>
      <c r="K24" s="106"/>
      <c r="L24" s="107"/>
      <c r="M24" s="108">
        <f>M23</f>
        <v>51.945428441564999</v>
      </c>
      <c r="N24" s="109"/>
      <c r="O24" s="110"/>
    </row>
    <row r="25" spans="1:25" ht="30" customHeight="1" x14ac:dyDescent="0.2">
      <c r="A25" s="99"/>
      <c r="B25" s="100">
        <v>3</v>
      </c>
      <c r="C25" s="101">
        <v>10137270845</v>
      </c>
      <c r="D25" s="101" t="s">
        <v>46</v>
      </c>
      <c r="E25" s="102">
        <v>39844</v>
      </c>
      <c r="F25" s="100" t="s">
        <v>42</v>
      </c>
      <c r="G25" s="103" t="s">
        <v>43</v>
      </c>
      <c r="H25" s="107"/>
      <c r="I25" s="111"/>
      <c r="J25" s="112"/>
      <c r="K25" s="107"/>
      <c r="L25" s="107"/>
      <c r="M25" s="113">
        <f>M23</f>
        <v>51.945428441564999</v>
      </c>
      <c r="N25" s="114"/>
      <c r="O25" s="110"/>
      <c r="Q25" s="43"/>
    </row>
    <row r="26" spans="1:25" ht="30" customHeight="1" thickBot="1" x14ac:dyDescent="0.25">
      <c r="A26" s="115"/>
      <c r="B26" s="116">
        <v>8</v>
      </c>
      <c r="C26" s="117">
        <v>10144647693</v>
      </c>
      <c r="D26" s="117" t="s">
        <v>47</v>
      </c>
      <c r="E26" s="118">
        <v>40324</v>
      </c>
      <c r="F26" s="116" t="s">
        <v>44</v>
      </c>
      <c r="G26" s="119" t="s">
        <v>43</v>
      </c>
      <c r="H26" s="120"/>
      <c r="I26" s="121"/>
      <c r="J26" s="122"/>
      <c r="K26" s="120"/>
      <c r="L26" s="120"/>
      <c r="M26" s="123"/>
      <c r="N26" s="124"/>
      <c r="O26" s="125"/>
    </row>
    <row r="27" spans="1:25" ht="30" customHeight="1" x14ac:dyDescent="0.2">
      <c r="A27" s="86">
        <v>2</v>
      </c>
      <c r="B27" s="87">
        <v>6</v>
      </c>
      <c r="C27" s="88">
        <v>10127617931</v>
      </c>
      <c r="D27" s="88" t="s">
        <v>48</v>
      </c>
      <c r="E27" s="89">
        <v>39814</v>
      </c>
      <c r="F27" s="87" t="s">
        <v>42</v>
      </c>
      <c r="G27" s="90" t="s">
        <v>43</v>
      </c>
      <c r="H27" s="91">
        <v>8.4609953703703713E-4</v>
      </c>
      <c r="I27" s="92">
        <v>8.090625000000001E-4</v>
      </c>
      <c r="J27" s="93">
        <v>8.2157407407407374E-4</v>
      </c>
      <c r="K27" s="94">
        <v>8.363773148148154E-4</v>
      </c>
      <c r="L27" s="95">
        <v>3.3131134259259264E-3</v>
      </c>
      <c r="M27" s="96">
        <f>$M$19/((L27*24))</f>
        <v>50.305149640353108</v>
      </c>
      <c r="N27" s="126" t="s">
        <v>49</v>
      </c>
      <c r="O27" s="98"/>
      <c r="Q27" s="43"/>
      <c r="R27" s="127"/>
      <c r="S27" s="127"/>
      <c r="T27" s="127"/>
      <c r="U27" s="127"/>
      <c r="V27" s="127"/>
      <c r="W27" s="127"/>
      <c r="X27" s="127"/>
      <c r="Y27" s="127"/>
    </row>
    <row r="28" spans="1:25" ht="30" customHeight="1" x14ac:dyDescent="0.2">
      <c r="A28" s="99"/>
      <c r="B28" s="100">
        <v>2</v>
      </c>
      <c r="C28" s="101">
        <v>10137268320</v>
      </c>
      <c r="D28" s="101" t="s">
        <v>76</v>
      </c>
      <c r="E28" s="102">
        <v>39488</v>
      </c>
      <c r="F28" s="100" t="s">
        <v>42</v>
      </c>
      <c r="G28" s="103" t="s">
        <v>43</v>
      </c>
      <c r="H28" s="128"/>
      <c r="I28" s="128">
        <v>1.6551620370370372E-3</v>
      </c>
      <c r="J28" s="129">
        <v>2.476736111111111E-3</v>
      </c>
      <c r="K28" s="106"/>
      <c r="L28" s="107"/>
      <c r="M28" s="108">
        <f>M27</f>
        <v>50.305149640353108</v>
      </c>
      <c r="N28" s="109"/>
      <c r="O28" s="110"/>
      <c r="Q28" s="43"/>
      <c r="R28" s="127"/>
      <c r="S28" s="127"/>
      <c r="T28" s="127"/>
      <c r="U28" s="127"/>
      <c r="V28" s="127"/>
      <c r="W28" s="127"/>
      <c r="X28" s="127"/>
      <c r="Y28" s="127"/>
    </row>
    <row r="29" spans="1:25" ht="30" customHeight="1" x14ac:dyDescent="0.2">
      <c r="A29" s="99"/>
      <c r="B29" s="100">
        <v>9</v>
      </c>
      <c r="C29" s="101">
        <v>10144646178</v>
      </c>
      <c r="D29" s="101" t="s">
        <v>50</v>
      </c>
      <c r="E29" s="102">
        <v>40295</v>
      </c>
      <c r="F29" s="100" t="s">
        <v>44</v>
      </c>
      <c r="G29" s="103" t="s">
        <v>43</v>
      </c>
      <c r="H29" s="107"/>
      <c r="I29" s="111"/>
      <c r="J29" s="112"/>
      <c r="K29" s="107"/>
      <c r="L29" s="107"/>
      <c r="M29" s="108">
        <f>M27</f>
        <v>50.305149640353108</v>
      </c>
      <c r="N29" s="109"/>
      <c r="O29" s="110"/>
      <c r="Q29" s="127"/>
      <c r="R29" s="127"/>
      <c r="S29" s="127"/>
      <c r="T29" s="127"/>
      <c r="U29" s="127"/>
      <c r="V29" s="127"/>
      <c r="W29" s="127"/>
      <c r="X29" s="127"/>
      <c r="Y29" s="127"/>
    </row>
    <row r="30" spans="1:25" ht="30" customHeight="1" thickBot="1" x14ac:dyDescent="0.25">
      <c r="A30" s="115"/>
      <c r="B30" s="116">
        <v>7</v>
      </c>
      <c r="C30" s="117">
        <v>10141780436</v>
      </c>
      <c r="D30" s="117" t="s">
        <v>51</v>
      </c>
      <c r="E30" s="118">
        <v>40463</v>
      </c>
      <c r="F30" s="116" t="s">
        <v>44</v>
      </c>
      <c r="G30" s="119" t="s">
        <v>43</v>
      </c>
      <c r="H30" s="120"/>
      <c r="I30" s="121"/>
      <c r="J30" s="122"/>
      <c r="K30" s="120"/>
      <c r="L30" s="120"/>
      <c r="M30" s="130"/>
      <c r="N30" s="131"/>
      <c r="O30" s="125"/>
      <c r="Q30" s="127"/>
      <c r="R30" s="127"/>
      <c r="S30" s="127"/>
      <c r="T30" s="127"/>
      <c r="U30" s="127"/>
      <c r="V30" s="127"/>
      <c r="W30" s="127"/>
      <c r="X30" s="127"/>
      <c r="Y30" s="127"/>
    </row>
    <row r="31" spans="1:25" ht="30" customHeight="1" x14ac:dyDescent="0.2">
      <c r="A31" s="86">
        <v>3</v>
      </c>
      <c r="B31" s="87">
        <v>62</v>
      </c>
      <c r="C31" s="88">
        <v>10137450192</v>
      </c>
      <c r="D31" s="88" t="s">
        <v>52</v>
      </c>
      <c r="E31" s="89">
        <v>39453</v>
      </c>
      <c r="F31" s="87" t="s">
        <v>44</v>
      </c>
      <c r="G31" s="90" t="s">
        <v>43</v>
      </c>
      <c r="H31" s="91">
        <v>8.8128472222222221E-4</v>
      </c>
      <c r="I31" s="92">
        <v>8.3909722222222231E-4</v>
      </c>
      <c r="J31" s="93">
        <v>8.4495370370370367E-4</v>
      </c>
      <c r="K31" s="94"/>
      <c r="L31" s="95"/>
      <c r="M31" s="132"/>
      <c r="N31" s="133"/>
      <c r="O31" s="134" t="s">
        <v>53</v>
      </c>
      <c r="Q31" s="9"/>
      <c r="R31" s="127"/>
      <c r="S31" s="127"/>
      <c r="T31" s="127"/>
      <c r="U31" s="127"/>
      <c r="V31" s="127"/>
      <c r="W31" s="127"/>
      <c r="X31" s="127"/>
      <c r="Y31" s="127"/>
    </row>
    <row r="32" spans="1:25" ht="30" customHeight="1" x14ac:dyDescent="0.2">
      <c r="A32" s="135"/>
      <c r="B32" s="100">
        <v>60</v>
      </c>
      <c r="C32" s="101">
        <v>10137550125</v>
      </c>
      <c r="D32" s="101" t="s">
        <v>54</v>
      </c>
      <c r="E32" s="102">
        <v>39501</v>
      </c>
      <c r="F32" s="100" t="s">
        <v>44</v>
      </c>
      <c r="G32" s="103" t="s">
        <v>43</v>
      </c>
      <c r="H32" s="128"/>
      <c r="I32" s="136">
        <v>1.7203819444444445E-3</v>
      </c>
      <c r="J32" s="137">
        <v>2.5653356481481482E-3</v>
      </c>
      <c r="K32" s="138"/>
      <c r="L32" s="139"/>
      <c r="M32" s="140"/>
      <c r="N32" s="141"/>
      <c r="O32" s="142"/>
      <c r="Q32" s="9"/>
      <c r="R32" s="127"/>
      <c r="S32" s="127"/>
      <c r="T32" s="127"/>
      <c r="U32" s="127"/>
      <c r="V32" s="127"/>
      <c r="W32" s="127"/>
      <c r="X32" s="127"/>
      <c r="Y32" s="127"/>
    </row>
    <row r="33" spans="1:25" ht="30" customHeight="1" x14ac:dyDescent="0.2">
      <c r="A33" s="135"/>
      <c r="B33" s="100">
        <v>59</v>
      </c>
      <c r="C33" s="101">
        <v>10140572683</v>
      </c>
      <c r="D33" s="101" t="s">
        <v>55</v>
      </c>
      <c r="E33" s="102">
        <v>39626</v>
      </c>
      <c r="F33" s="100" t="s">
        <v>44</v>
      </c>
      <c r="G33" s="103" t="s">
        <v>43</v>
      </c>
      <c r="H33" s="128"/>
      <c r="I33" s="136"/>
      <c r="J33" s="137"/>
      <c r="K33" s="138"/>
      <c r="L33" s="139"/>
      <c r="M33" s="140"/>
      <c r="N33" s="141"/>
      <c r="O33" s="142"/>
      <c r="Q33" s="9"/>
      <c r="R33" s="127"/>
      <c r="S33" s="127"/>
      <c r="T33" s="127"/>
      <c r="U33" s="127"/>
      <c r="V33" s="127"/>
      <c r="W33" s="127"/>
      <c r="X33" s="127"/>
      <c r="Y33" s="127"/>
    </row>
    <row r="34" spans="1:25" ht="30" customHeight="1" x14ac:dyDescent="0.2">
      <c r="A34" s="135"/>
      <c r="B34" s="100">
        <v>58</v>
      </c>
      <c r="C34" s="101">
        <v>10130179943</v>
      </c>
      <c r="D34" s="101" t="s">
        <v>56</v>
      </c>
      <c r="E34" s="102">
        <v>39478</v>
      </c>
      <c r="F34" s="100" t="s">
        <v>44</v>
      </c>
      <c r="G34" s="103" t="s">
        <v>43</v>
      </c>
      <c r="H34" s="128"/>
      <c r="I34" s="136"/>
      <c r="J34" s="137"/>
      <c r="K34" s="138"/>
      <c r="L34" s="139"/>
      <c r="M34" s="140"/>
      <c r="N34" s="141"/>
      <c r="O34" s="142"/>
      <c r="Q34" s="9"/>
      <c r="R34" s="127"/>
      <c r="S34" s="127"/>
      <c r="T34" s="127"/>
      <c r="U34" s="127"/>
      <c r="V34" s="127"/>
      <c r="W34" s="127"/>
      <c r="X34" s="127"/>
      <c r="Y34" s="127"/>
    </row>
    <row r="35" spans="1:25" ht="30" customHeight="1" thickBot="1" x14ac:dyDescent="0.25">
      <c r="A35" s="115"/>
      <c r="B35" s="116">
        <v>61</v>
      </c>
      <c r="C35" s="117">
        <v>10117276418</v>
      </c>
      <c r="D35" s="117" t="s">
        <v>57</v>
      </c>
      <c r="E35" s="118">
        <v>39475</v>
      </c>
      <c r="F35" s="116" t="s">
        <v>44</v>
      </c>
      <c r="G35" s="119" t="s">
        <v>43</v>
      </c>
      <c r="H35" s="143"/>
      <c r="I35" s="143"/>
      <c r="J35" s="144"/>
      <c r="K35" s="145"/>
      <c r="L35" s="120"/>
      <c r="M35" s="130"/>
      <c r="N35" s="131"/>
      <c r="O35" s="146"/>
      <c r="Q35" s="9"/>
      <c r="R35" s="127"/>
      <c r="S35" s="127"/>
      <c r="T35" s="127"/>
      <c r="U35" s="127"/>
      <c r="V35" s="127"/>
      <c r="W35" s="127"/>
      <c r="X35" s="127"/>
      <c r="Y35" s="127"/>
    </row>
    <row r="36" spans="1:25" ht="30" customHeight="1" x14ac:dyDescent="0.2">
      <c r="A36" s="86">
        <v>4</v>
      </c>
      <c r="B36" s="87">
        <v>71</v>
      </c>
      <c r="C36" s="147">
        <f>IF(ISBLANK($B36),"",VLOOKUP($B36,[1]список!$B$1:$G$530,2,0))</f>
        <v>10128500732</v>
      </c>
      <c r="D36" s="147" t="str">
        <f>IF(ISBLANK($B36),"",VLOOKUP($B36,[1]список!$B$1:$G$530,3,0))</f>
        <v>Белорукова Анастасия</v>
      </c>
      <c r="E36" s="148">
        <f>IF(ISBLANK($B36),"",VLOOKUP($B36,[1]список!$B$1:$G$530,4,0))</f>
        <v>39848</v>
      </c>
      <c r="F36" s="148" t="str">
        <f>IF(ISBLANK($B36),"",VLOOKUP($B36,[1]список!$B$1:$H$530,5,0))</f>
        <v>1 СР</v>
      </c>
      <c r="G36" s="149" t="str">
        <f>IF(ISBLANK($B36),"",VLOOKUP($B36,[1]список!$B$1:$H$530,6,0))</f>
        <v>Санкт-Петербург</v>
      </c>
      <c r="H36" s="150">
        <v>8.9628472222222225E-4</v>
      </c>
      <c r="I36" s="151">
        <v>8.7776620370370385E-4</v>
      </c>
      <c r="J36" s="152">
        <v>8.7447916666666642E-4</v>
      </c>
      <c r="K36" s="95"/>
      <c r="L36" s="153"/>
      <c r="M36" s="154"/>
      <c r="N36" s="155"/>
      <c r="O36" s="134" t="s">
        <v>53</v>
      </c>
      <c r="Q36" s="9"/>
      <c r="R36" s="127"/>
      <c r="S36" s="127"/>
      <c r="T36" s="127"/>
      <c r="U36" s="127"/>
      <c r="V36" s="127"/>
      <c r="W36" s="127"/>
      <c r="X36" s="127"/>
      <c r="Y36" s="127"/>
    </row>
    <row r="37" spans="1:25" ht="30" customHeight="1" x14ac:dyDescent="0.2">
      <c r="A37" s="99"/>
      <c r="B37" s="100">
        <v>74</v>
      </c>
      <c r="C37" s="156">
        <f>IF(ISBLANK($B37),"",VLOOKUP($B37,[1]список!$B$1:$G$530,2,0))</f>
        <v>10141778517</v>
      </c>
      <c r="D37" s="156" t="str">
        <f>IF(ISBLANK($B37),"",VLOOKUP($B37,[1]список!$B$1:$G$530,3,0))</f>
        <v>Голыбина Ирина</v>
      </c>
      <c r="E37" s="157">
        <f>IF(ISBLANK($B37),"",VLOOKUP($B37,[1]список!$B$1:$G$530,4,0))</f>
        <v>40065</v>
      </c>
      <c r="F37" s="157" t="str">
        <f>IF(ISBLANK($B37),"",VLOOKUP($B37,[1]список!$B$1:$H$530,5,0))</f>
        <v>КМС</v>
      </c>
      <c r="G37" s="158" t="str">
        <f>IF(ISBLANK($B37),"",VLOOKUP($B37,[1]список!$B$1:$H$530,6,0))</f>
        <v>Санкт-Петербург</v>
      </c>
      <c r="H37" s="159"/>
      <c r="I37" s="104">
        <v>1.7740509259259261E-3</v>
      </c>
      <c r="J37" s="105">
        <v>2.6485300925925925E-3</v>
      </c>
      <c r="K37" s="139"/>
      <c r="L37" s="107"/>
      <c r="M37" s="108"/>
      <c r="N37" s="109"/>
      <c r="O37" s="142"/>
      <c r="Q37" s="9"/>
      <c r="R37" s="127"/>
      <c r="S37" s="127"/>
      <c r="T37" s="127"/>
      <c r="U37" s="127"/>
      <c r="V37" s="127"/>
      <c r="W37" s="127"/>
      <c r="X37" s="127"/>
      <c r="Y37" s="127"/>
    </row>
    <row r="38" spans="1:25" ht="30" customHeight="1" x14ac:dyDescent="0.2">
      <c r="A38" s="99"/>
      <c r="B38" s="160">
        <v>72</v>
      </c>
      <c r="C38" s="156">
        <f>IF(ISBLANK($B38),"",VLOOKUP($B38,[1]список!$B$1:$G$530,2,0))</f>
        <v>10139998767</v>
      </c>
      <c r="D38" s="156" t="str">
        <f>IF(ISBLANK($B38),"",VLOOKUP($B38,[1]список!$B$1:$G$530,3,0))</f>
        <v>Черкасова Серафима</v>
      </c>
      <c r="E38" s="157">
        <f>IF(ISBLANK($B38),"",VLOOKUP($B38,[1]список!$B$1:$G$530,4,0))</f>
        <v>39847</v>
      </c>
      <c r="F38" s="157" t="str">
        <f>IF(ISBLANK($B38),"",VLOOKUP($B38,[1]список!$B$1:$H$530,5,0))</f>
        <v>КМС</v>
      </c>
      <c r="G38" s="158" t="str">
        <f>IF(ISBLANK($B38),"",VLOOKUP($B38,[1]список!$B$1:$H$530,6,0))</f>
        <v>Санкт-Петербург</v>
      </c>
      <c r="H38" s="159"/>
      <c r="I38" s="161"/>
      <c r="J38" s="162"/>
      <c r="K38" s="163"/>
      <c r="L38" s="163"/>
      <c r="M38" s="108"/>
      <c r="N38" s="109"/>
      <c r="O38" s="110"/>
      <c r="Q38" s="43"/>
      <c r="R38" s="127"/>
      <c r="S38" s="127"/>
      <c r="T38" s="127"/>
      <c r="U38" s="127"/>
      <c r="V38" s="127"/>
      <c r="W38" s="127"/>
      <c r="X38" s="127"/>
      <c r="Y38" s="127"/>
    </row>
    <row r="39" spans="1:25" ht="30" customHeight="1" thickBot="1" x14ac:dyDescent="0.25">
      <c r="A39" s="115"/>
      <c r="B39" s="116">
        <v>73</v>
      </c>
      <c r="C39" s="164">
        <f>IF(ISBLANK($B39),"",VLOOKUP($B39,[1]список!$B$1:$G$530,2,0))</f>
        <v>10139998767</v>
      </c>
      <c r="D39" s="164" t="str">
        <f>IF(ISBLANK($B39),"",VLOOKUP($B39,[1]список!$B$1:$G$530,3,0))</f>
        <v>Бондарева Екатерина</v>
      </c>
      <c r="E39" s="165">
        <v>39982</v>
      </c>
      <c r="F39" s="165" t="str">
        <f>IF(ISBLANK($B39),"",VLOOKUP($B39,[1]список!$B$1:$H$530,5,0))</f>
        <v>КМС</v>
      </c>
      <c r="G39" s="166" t="str">
        <f>IF(ISBLANK($B39),"",VLOOKUP($B39,[1]список!$B$1:$H$530,6,0))</f>
        <v>Санкт-Петербург</v>
      </c>
      <c r="H39" s="167"/>
      <c r="I39" s="168"/>
      <c r="J39" s="169"/>
      <c r="K39" s="170"/>
      <c r="L39" s="170"/>
      <c r="M39" s="171"/>
      <c r="N39" s="131"/>
      <c r="O39" s="125"/>
      <c r="Q39" s="9"/>
      <c r="R39" s="127"/>
      <c r="S39" s="127"/>
      <c r="T39" s="127"/>
      <c r="U39" s="127"/>
      <c r="V39" s="127"/>
      <c r="W39" s="127"/>
      <c r="X39" s="127"/>
      <c r="Y39" s="127"/>
    </row>
    <row r="40" spans="1:25" ht="9" customHeight="1" thickBot="1" x14ac:dyDescent="0.25">
      <c r="A40" s="172"/>
      <c r="B40" s="173"/>
      <c r="C40" s="173"/>
      <c r="D40" s="174"/>
      <c r="E40" s="175"/>
      <c r="F40" s="176"/>
      <c r="G40" s="177"/>
      <c r="H40" s="178"/>
      <c r="I40" s="178"/>
      <c r="J40" s="178"/>
      <c r="K40" s="179"/>
      <c r="L40" s="178"/>
      <c r="M40" s="180"/>
      <c r="N40" s="181"/>
      <c r="O40" s="182"/>
      <c r="Q40" s="43"/>
    </row>
    <row r="41" spans="1:25" ht="15.75" thickTop="1" x14ac:dyDescent="0.2">
      <c r="A41" s="183" t="s">
        <v>58</v>
      </c>
      <c r="B41" s="184"/>
      <c r="C41" s="184"/>
      <c r="D41" s="184"/>
      <c r="E41" s="184"/>
      <c r="F41" s="184"/>
      <c r="G41" s="184" t="s">
        <v>59</v>
      </c>
      <c r="H41" s="184"/>
      <c r="I41" s="184"/>
      <c r="J41" s="184"/>
      <c r="K41" s="185"/>
      <c r="L41" s="184"/>
      <c r="M41" s="184"/>
      <c r="N41" s="184"/>
      <c r="O41" s="186"/>
      <c r="Q41" s="9"/>
    </row>
    <row r="42" spans="1:25" x14ac:dyDescent="0.2">
      <c r="A42" s="187" t="s">
        <v>60</v>
      </c>
      <c r="B42" s="187"/>
      <c r="C42" s="188"/>
      <c r="D42" s="187"/>
      <c r="E42" s="189"/>
      <c r="F42" s="187"/>
      <c r="G42" s="190" t="s">
        <v>61</v>
      </c>
      <c r="H42" s="191">
        <v>1</v>
      </c>
      <c r="I42" s="192" t="s">
        <v>62</v>
      </c>
      <c r="J42" s="193">
        <f>COUNTIF(F13:F54,"ЗМС")</f>
        <v>0</v>
      </c>
      <c r="K42" s="194"/>
      <c r="L42" s="195"/>
      <c r="M42" s="196"/>
      <c r="N42" s="197"/>
      <c r="O42" s="198"/>
      <c r="Q42" s="9"/>
    </row>
    <row r="43" spans="1:25" x14ac:dyDescent="0.2">
      <c r="A43" s="187" t="s">
        <v>63</v>
      </c>
      <c r="B43" s="187"/>
      <c r="C43" s="199"/>
      <c r="D43" s="187"/>
      <c r="E43" s="189"/>
      <c r="F43" s="187"/>
      <c r="G43" s="200" t="s">
        <v>64</v>
      </c>
      <c r="H43" s="201">
        <f>H44+H48</f>
        <v>4</v>
      </c>
      <c r="I43" s="192" t="s">
        <v>65</v>
      </c>
      <c r="J43" s="193">
        <f>COUNTIF(F13:F54,"МСМК")</f>
        <v>0</v>
      </c>
      <c r="K43" s="194"/>
      <c r="L43" s="195"/>
      <c r="M43" s="196"/>
      <c r="N43" s="197"/>
      <c r="O43" s="198"/>
    </row>
    <row r="44" spans="1:25" x14ac:dyDescent="0.2">
      <c r="A44" s="187"/>
      <c r="B44" s="187"/>
      <c r="C44" s="199"/>
      <c r="D44" s="187"/>
      <c r="E44" s="189"/>
      <c r="F44" s="187"/>
      <c r="G44" s="200" t="s">
        <v>66</v>
      </c>
      <c r="H44" s="201">
        <f>H45+H46+H47</f>
        <v>4</v>
      </c>
      <c r="I44" s="192" t="s">
        <v>42</v>
      </c>
      <c r="J44" s="193">
        <f>COUNTIF(F13:F54,"МС")</f>
        <v>4</v>
      </c>
      <c r="K44" s="194"/>
      <c r="L44" s="195"/>
      <c r="M44" s="196"/>
      <c r="N44" s="197"/>
      <c r="O44" s="198"/>
    </row>
    <row r="45" spans="1:25" x14ac:dyDescent="0.2">
      <c r="A45" s="187"/>
      <c r="B45" s="187"/>
      <c r="C45" s="199"/>
      <c r="D45" s="187"/>
      <c r="E45" s="189"/>
      <c r="F45" s="187"/>
      <c r="G45" s="200" t="s">
        <v>67</v>
      </c>
      <c r="H45" s="201">
        <f>COUNT(A6:A39)</f>
        <v>4</v>
      </c>
      <c r="I45" s="192" t="s">
        <v>44</v>
      </c>
      <c r="J45" s="193">
        <f>COUNTIF(F13:F54,"КМС")</f>
        <v>12</v>
      </c>
      <c r="K45" s="194"/>
      <c r="L45" s="195"/>
      <c r="M45" s="196"/>
      <c r="N45" s="197"/>
      <c r="O45" s="198"/>
    </row>
    <row r="46" spans="1:25" x14ac:dyDescent="0.2">
      <c r="A46" s="187"/>
      <c r="B46" s="187"/>
      <c r="C46" s="199"/>
      <c r="D46" s="187"/>
      <c r="E46" s="189"/>
      <c r="F46" s="187"/>
      <c r="G46" s="200" t="s">
        <v>68</v>
      </c>
      <c r="H46" s="201">
        <f>COUNTIF(A6:A39,"НФ")</f>
        <v>0</v>
      </c>
      <c r="I46" s="192" t="s">
        <v>49</v>
      </c>
      <c r="J46" s="193">
        <f>COUNTIF(F13:F54,"1 СР")</f>
        <v>1</v>
      </c>
      <c r="K46" s="194"/>
      <c r="L46" s="195"/>
      <c r="M46" s="196"/>
      <c r="N46" s="197"/>
      <c r="O46" s="198"/>
    </row>
    <row r="47" spans="1:25" x14ac:dyDescent="0.2">
      <c r="A47" s="187"/>
      <c r="B47" s="187"/>
      <c r="C47" s="199"/>
      <c r="D47" s="187"/>
      <c r="E47" s="189"/>
      <c r="F47" s="187"/>
      <c r="G47" s="200" t="s">
        <v>69</v>
      </c>
      <c r="H47" s="201">
        <f>COUNTIF(A6:A39,"ДСКВ")</f>
        <v>0</v>
      </c>
      <c r="I47" s="202" t="s">
        <v>70</v>
      </c>
      <c r="J47" s="193">
        <f>COUNTIF(F13:F54,"2 СР")</f>
        <v>0</v>
      </c>
      <c r="K47" s="194"/>
      <c r="L47" s="195"/>
      <c r="M47" s="196"/>
      <c r="N47" s="197"/>
      <c r="O47" s="198"/>
    </row>
    <row r="48" spans="1:25" x14ac:dyDescent="0.2">
      <c r="A48" s="187"/>
      <c r="B48" s="187"/>
      <c r="C48" s="199"/>
      <c r="D48" s="187"/>
      <c r="E48" s="189"/>
      <c r="F48" s="187"/>
      <c r="G48" s="200" t="s">
        <v>71</v>
      </c>
      <c r="H48" s="201">
        <f>COUNTIF(A6:A39,"НС")</f>
        <v>0</v>
      </c>
      <c r="I48" s="202" t="s">
        <v>72</v>
      </c>
      <c r="J48" s="193">
        <f>COUNTIF(F13:F54,"3 СР")</f>
        <v>0</v>
      </c>
      <c r="K48" s="194"/>
      <c r="L48" s="195"/>
      <c r="M48" s="196"/>
      <c r="N48" s="197"/>
      <c r="O48" s="198"/>
    </row>
    <row r="49" spans="1:15" ht="15" x14ac:dyDescent="0.2">
      <c r="A49" s="37"/>
      <c r="B49" s="38"/>
      <c r="C49" s="38"/>
      <c r="D49" s="38"/>
      <c r="E49" s="38" t="s">
        <v>73</v>
      </c>
      <c r="F49" s="38"/>
      <c r="G49" s="38"/>
      <c r="H49" s="38" t="s">
        <v>74</v>
      </c>
      <c r="I49" s="38"/>
      <c r="J49" s="38"/>
      <c r="K49" s="38"/>
      <c r="L49" s="38"/>
      <c r="M49" s="38" t="s">
        <v>75</v>
      </c>
      <c r="N49" s="38"/>
      <c r="O49" s="203"/>
    </row>
    <row r="50" spans="1:15" x14ac:dyDescent="0.2">
      <c r="A50" s="204"/>
      <c r="B50" s="205"/>
      <c r="C50" s="205"/>
      <c r="D50" s="205"/>
      <c r="E50" s="205"/>
      <c r="F50" s="206"/>
      <c r="G50" s="206"/>
      <c r="H50" s="206"/>
      <c r="I50" s="206"/>
      <c r="J50" s="206"/>
      <c r="K50" s="206"/>
      <c r="L50" s="206"/>
      <c r="M50" s="206"/>
      <c r="N50" s="206"/>
      <c r="O50" s="207"/>
    </row>
    <row r="51" spans="1:15" x14ac:dyDescent="0.2">
      <c r="A51" s="208"/>
      <c r="B51" s="209"/>
      <c r="C51" s="209"/>
      <c r="D51" s="209"/>
      <c r="E51" s="210"/>
      <c r="F51" s="209"/>
      <c r="G51" s="209"/>
      <c r="H51" s="211"/>
      <c r="I51" s="211"/>
      <c r="J51" s="211"/>
      <c r="K51" s="211"/>
      <c r="L51" s="211"/>
      <c r="M51" s="209"/>
      <c r="N51" s="209"/>
      <c r="O51" s="212"/>
    </row>
    <row r="52" spans="1:15" x14ac:dyDescent="0.2">
      <c r="A52" s="208"/>
      <c r="B52" s="209"/>
      <c r="C52" s="209"/>
      <c r="D52" s="209"/>
      <c r="E52" s="210"/>
      <c r="F52" s="209"/>
      <c r="G52" s="209"/>
      <c r="H52" s="211"/>
      <c r="I52" s="211"/>
      <c r="J52" s="211"/>
      <c r="K52" s="211"/>
      <c r="L52" s="211"/>
      <c r="M52" s="209"/>
      <c r="N52" s="209"/>
      <c r="O52" s="212"/>
    </row>
    <row r="53" spans="1:15" x14ac:dyDescent="0.2">
      <c r="A53" s="208"/>
      <c r="B53" s="209"/>
      <c r="C53" s="209"/>
      <c r="D53" s="209"/>
      <c r="E53" s="210"/>
      <c r="F53" s="209"/>
      <c r="G53" s="209"/>
      <c r="H53" s="211"/>
      <c r="I53" s="211"/>
      <c r="J53" s="211"/>
      <c r="K53" s="211"/>
      <c r="L53" s="211"/>
      <c r="M53" s="209"/>
      <c r="N53" s="209"/>
      <c r="O53" s="212"/>
    </row>
    <row r="54" spans="1:15" x14ac:dyDescent="0.2">
      <c r="A54" s="208"/>
      <c r="B54" s="209"/>
      <c r="C54" s="209"/>
      <c r="D54" s="209"/>
      <c r="E54" s="210"/>
      <c r="F54" s="209"/>
      <c r="G54" s="209"/>
      <c r="H54" s="211"/>
      <c r="I54" s="211"/>
      <c r="J54" s="211"/>
      <c r="K54" s="211"/>
      <c r="L54" s="211"/>
      <c r="M54" s="213"/>
      <c r="N54" s="214"/>
      <c r="O54" s="212"/>
    </row>
    <row r="55" spans="1:15" ht="13.5" thickBot="1" x14ac:dyDescent="0.25">
      <c r="A55" s="215" t="s">
        <v>7</v>
      </c>
      <c r="B55" s="216"/>
      <c r="C55" s="216"/>
      <c r="D55" s="216"/>
      <c r="E55" s="216" t="str">
        <f>G17</f>
        <v xml:space="preserve">Валова А.С. (ВК, г. САНКТ -ПЕТЕРБУРГ) </v>
      </c>
      <c r="F55" s="216"/>
      <c r="G55" s="216"/>
      <c r="H55" s="216" t="str">
        <f>G18</f>
        <v xml:space="preserve">Михайлова И.Н. (ВК, г. САНКТ -ПЕТЕРБУРГ) </v>
      </c>
      <c r="I55" s="216"/>
      <c r="J55" s="216"/>
      <c r="K55" s="216"/>
      <c r="L55" s="216" t="str">
        <f>G19</f>
        <v xml:space="preserve">Соловьев Г.Н. (ВК, г. САНКТ- ПЕТЕРБУРГ) </v>
      </c>
      <c r="M55" s="216"/>
      <c r="N55" s="216"/>
      <c r="O55" s="217"/>
    </row>
    <row r="56" spans="1:15" ht="13.5" thickTop="1" x14ac:dyDescent="0.2"/>
  </sheetData>
  <mergeCells count="41">
    <mergeCell ref="A50:E50"/>
    <mergeCell ref="F50:O50"/>
    <mergeCell ref="A55:D55"/>
    <mergeCell ref="E55:G55"/>
    <mergeCell ref="H55:K55"/>
    <mergeCell ref="L55:O55"/>
    <mergeCell ref="M21:M22"/>
    <mergeCell ref="N21:N22"/>
    <mergeCell ref="O21:O22"/>
    <mergeCell ref="A49:D49"/>
    <mergeCell ref="E49:G49"/>
    <mergeCell ref="H49:L49"/>
    <mergeCell ref="M49:O49"/>
    <mergeCell ref="H18:O18"/>
    <mergeCell ref="A21:A22"/>
    <mergeCell ref="B21:B22"/>
    <mergeCell ref="C21:C22"/>
    <mergeCell ref="D21:D22"/>
    <mergeCell ref="E21:E22"/>
    <mergeCell ref="F21:F22"/>
    <mergeCell ref="G21:G22"/>
    <mergeCell ref="H21:K21"/>
    <mergeCell ref="L21:L22"/>
    <mergeCell ref="A13:D13"/>
    <mergeCell ref="A14:D14"/>
    <mergeCell ref="A15:G15"/>
    <mergeCell ref="H15:O15"/>
    <mergeCell ref="H16:O16"/>
    <mergeCell ref="H17:O17"/>
    <mergeCell ref="A7:O7"/>
    <mergeCell ref="A8:O8"/>
    <mergeCell ref="A9:O9"/>
    <mergeCell ref="A10:O10"/>
    <mergeCell ref="A11:O11"/>
    <mergeCell ref="A12:O12"/>
    <mergeCell ref="A1:O1"/>
    <mergeCell ref="A2:O2"/>
    <mergeCell ref="A3:O3"/>
    <mergeCell ref="A4:O4"/>
    <mergeCell ref="A5:O5"/>
    <mergeCell ref="A6:O6"/>
  </mergeCells>
  <pageMargins left="0.23622047244094488" right="0.23622047244094488" top="0.26250000000000001" bottom="0.37239583333333331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финал д15-16</vt:lpstr>
      <vt:lpstr>'финал д15-16'!Область_печати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2024-10-17T11:24:09Z</dcterms:created>
  <dcterms:modified xsi:type="dcterms:W3CDTF">2024-10-17T11:26:46Z</dcterms:modified>
</cp:coreProperties>
</file>