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2022 Шоссе\"/>
    </mc:Choice>
  </mc:AlternateContent>
  <bookViews>
    <workbookView xWindow="0" yWindow="0" windowWidth="20490" windowHeight="7755" tabRatio="789"/>
  </bookViews>
  <sheets>
    <sheet name="Гр гонка" sheetId="92" r:id="rId1"/>
  </sheets>
  <definedNames>
    <definedName name="_xlnm.Print_Titles" localSheetId="0">'Гр гонка'!$21:$21</definedName>
    <definedName name="_xlnm.Print_Area" localSheetId="0">'Гр гонка'!$A$1:$L$44</definedName>
  </definedNames>
  <calcPr calcId="152511"/>
</workbook>
</file>

<file path=xl/calcChain.xml><?xml version="1.0" encoding="utf-8"?>
<calcChain xmlns="http://schemas.openxmlformats.org/spreadsheetml/2006/main">
  <c r="I24" i="92" l="1"/>
  <c r="J24" i="92"/>
  <c r="I25" i="92"/>
  <c r="J25" i="92"/>
  <c r="J44" i="92" l="1"/>
  <c r="J22" i="92" l="1"/>
  <c r="H44" i="92" l="1"/>
  <c r="E44" i="92"/>
  <c r="J23" i="92"/>
  <c r="J26" i="92"/>
  <c r="H32" i="92" l="1"/>
  <c r="L35" i="92"/>
  <c r="H35" i="92"/>
  <c r="L34" i="92"/>
  <c r="H34" i="92"/>
  <c r="L33" i="92"/>
  <c r="H33" i="92"/>
  <c r="L32" i="92"/>
  <c r="L31" i="92"/>
  <c r="L30" i="92"/>
  <c r="L29" i="92"/>
  <c r="H31" i="92" l="1"/>
  <c r="H30" i="92" s="1"/>
  <c r="I26" i="92" l="1"/>
  <c r="I23" i="92"/>
</calcChain>
</file>

<file path=xl/sharedStrings.xml><?xml version="1.0" encoding="utf-8"?>
<sst xmlns="http://schemas.openxmlformats.org/spreadsheetml/2006/main" count="86" uniqueCount="78">
  <si>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</si>
  <si>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</si>
  <si>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</si>
  <si>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</si>
  <si>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</si>
  <si>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</si>
  <si>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</si>
  <si>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</si>
  <si>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</si>
  <si>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</si>
  <si>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</si>
  <si>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</si>
  <si>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</si>
  <si>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</si>
  <si>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</si>
  <si>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</si>
  <si>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</si>
  <si>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</si>
  <si>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</si>
  <si>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</si>
  <si>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</si>
  <si>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КОД UCI</t>
  </si>
  <si>
    <t>ИТОГОВЫЙ ПРОТОКОЛ</t>
  </si>
  <si>
    <t>СКОРОСТЬ км/ч</t>
  </si>
  <si>
    <t>ВЫПОЛНЕНИЕ НТУ ЕВСК</t>
  </si>
  <si>
    <t>ОТСТАВАНИЕ</t>
  </si>
  <si>
    <t>КМС</t>
  </si>
  <si>
    <t>ДАТА РОЖД.</t>
  </si>
  <si>
    <t>1 СР</t>
  </si>
  <si>
    <t>2 СР</t>
  </si>
  <si>
    <t>3 СР</t>
  </si>
  <si>
    <t>Субъектов РФ</t>
  </si>
  <si>
    <t>ЗМС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</si>
  <si>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</si>
  <si>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</si>
  <si>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</si>
  <si>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</si>
  <si>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</si>
  <si>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</si>
  <si>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</si>
  <si>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</si>
  <si>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МАКСИМАЛЬНЫЙ ПЕРЕПАД (HD):</t>
  </si>
  <si>
    <t>СУММА ПЕРЕПАДОВ (ТС):</t>
  </si>
  <si>
    <t>СУДЬЯ НА ФИНИШЕ</t>
  </si>
  <si>
    <t>Комитет по физической культуре и спорту Курской области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</si>
  <si>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 г. Курск</t>
    </r>
  </si>
  <si>
    <t>АУ КО «Управление по организации и проведению спортивных мероприятий»</t>
  </si>
  <si>
    <t>НАЗВАНИЕ ТРАССЫ / РЕГ. НОМЕР: Южный обход</t>
  </si>
  <si>
    <t>Рассолов Д. М. (1К, г. Курск)</t>
  </si>
  <si>
    <t>Синельникова Т. С. (ВК, г. Воронеж)</t>
  </si>
  <si>
    <t>Малашенко А. О. (1К, г. Курск)</t>
  </si>
  <si>
    <t>Осадки: пасмурно</t>
  </si>
  <si>
    <t>Санкт-Петербург</t>
  </si>
  <si>
    <t>Юниорки 17-18 лет</t>
  </si>
  <si>
    <t>№ ЕКП 2022: 5105</t>
  </si>
  <si>
    <t>ВСЕРОССИЙСКИЕ СОРЕВНОВАНИЯ</t>
  </si>
  <si>
    <t>Крапивина Дарья</t>
  </si>
  <si>
    <t>27.10.2005</t>
  </si>
  <si>
    <t>Сагдиева Асия</t>
  </si>
  <si>
    <t>04.02.2005</t>
  </si>
  <si>
    <t>Бек Анастасия</t>
  </si>
  <si>
    <t>04.08.2005</t>
  </si>
  <si>
    <t>Бутылёва Софья</t>
  </si>
  <si>
    <t>25.05.2005</t>
  </si>
  <si>
    <t>Белгородская область</t>
  </si>
  <si>
    <t>Температура: +25</t>
  </si>
  <si>
    <t>шоссе - групповая гонка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</si>
  <si>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29 августа 2022 года              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</si>
  <si>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10ч 00м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</si>
  <si>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12ч 14м</t>
    </r>
  </si>
  <si>
    <t>№ ВРВС: 0080601611Я</t>
  </si>
  <si>
    <t>25 км/3</t>
  </si>
  <si>
    <t>Влажность: 63%</t>
  </si>
  <si>
    <t>Пахомова Анастасия</t>
  </si>
  <si>
    <t>05.02.2005</t>
  </si>
  <si>
    <t>Ветер: 4,0 м/с (ю/з)</t>
  </si>
  <si>
    <t>РОО "Федерация велосипедного спорта Курской области"</t>
  </si>
  <si>
    <t>ДИСТАНЦИЯ: ДЛИНА КРУГА/КРУГОВ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</si>
</sst>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rgb="FF2B2E3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.5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32">
    <xf numFmtId="0" fontId="0" fillId="0" borderId="0" xfId="0"/>
    <xf numFmtId="49" fontId="6" fillId="0" borderId="4" xfId="0" applyNumberFormat="1" applyFont="1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49" fontId="6" fillId="0" borderId="4" xfId="0" applyNumberFormat="1" applyFont="1" applyBorder="1" applyAlignment="1">
      <alignment vertical="center"/>
    </xf>
    <xf numFmtId="0" fontId="6" fillId="0" borderId="17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2" fontId="5" fillId="0" borderId="3" xfId="0" applyNumberFormat="1" applyFont="1" applyBorder="1" applyAlignment="1">
      <alignment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1" fontId="5" fillId="0" borderId="1" xfId="0" applyNumberFormat="1" applyFont="1" applyFill="1" applyBorder="1" applyAlignment="1" applyProtection="1">
      <alignment horizontal="center" vertical="center"/>
    </xf>
    <xf numFmtId="0" fontId="5" fillId="0" borderId="31" xfId="0" applyNumberFormat="1" applyFont="1" applyFill="1" applyBorder="1" applyAlignment="1" applyProtection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wrapText="1"/>
    </xf>
    <xf numFmtId="14" fontId="9" fillId="0" borderId="22" xfId="0" applyNumberFormat="1" applyFont="1" applyBorder="1" applyAlignment="1">
      <alignment horizontal="center" vertical="center" wrapText="1"/>
    </xf>
    <xf numFmtId="2" fontId="5" fillId="0" borderId="2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5" fillId="0" borderId="0" xfId="0" applyFont="1"/>
    <xf numFmtId="0" fontId="16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8" fillId="0" borderId="14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right" vertical="center"/>
    </xf>
    <xf numFmtId="0" fontId="19" fillId="0" borderId="11" xfId="0" applyFont="1" applyBorder="1" applyAlignment="1">
      <alignment horizontal="right"/>
    </xf>
    <xf numFmtId="0" fontId="18" fillId="0" borderId="16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right" vertical="center"/>
    </xf>
    <xf numFmtId="0" fontId="18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49" fontId="6" fillId="0" borderId="17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18" fillId="0" borderId="18" xfId="0" applyFont="1" applyFill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18" fillId="0" borderId="24" xfId="0" applyFont="1" applyBorder="1" applyAlignment="1">
      <alignment horizontal="left" vertical="center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right" vertical="center"/>
    </xf>
    <xf numFmtId="0" fontId="5" fillId="0" borderId="29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33" xfId="3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justify"/>
    </xf>
    <xf numFmtId="0" fontId="22" fillId="0" borderId="0" xfId="8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22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21" fontId="5" fillId="0" borderId="22" xfId="0" applyNumberFormat="1" applyFont="1" applyFill="1" applyBorder="1" applyAlignment="1" applyProtection="1">
      <alignment horizontal="center" vertical="center"/>
    </xf>
    <xf numFmtId="0" fontId="5" fillId="0" borderId="23" xfId="0" applyNumberFormat="1" applyFont="1" applyFill="1" applyBorder="1" applyAlignment="1" applyProtection="1">
      <alignment horizontal="center" vertical="center" wrapText="1"/>
    </xf>
    <xf numFmtId="0" fontId="5" fillId="0" borderId="35" xfId="0" applyFont="1" applyBorder="1" applyAlignment="1">
      <alignment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5" fillId="0" borderId="26" xfId="0" applyNumberFormat="1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348176</xdr:colOff>
      <xdr:row>0</xdr:row>
      <xdr:rowOff>91335</xdr:rowOff>
    </xdr:from>
    <xdr:to>
      <xdr:col>3</xdr:col>
      <xdr:colOff>475784</xdr:colOff>
      <xdr:row>2</xdr:row>
      <xdr:rowOff>260958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916" y="91335"/>
          <a:ext cx="923532" cy="7176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193877</xdr:colOff>
      <xdr:row>3</xdr:row>
      <xdr:rowOff>13047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1617" cy="835068"/>
        </a:xfrm>
        <a:prstGeom prst="rect">
          <a:avLst/>
        </a:prstGeom>
      </xdr:spPr>
    </xdr:pic>
    <xdr:clientData/>
  </xdr:twoCellAnchor>
  <xdr:oneCellAnchor>
    <xdr:from>
      <xdr:col>11</xdr:col>
      <xdr:colOff>169623</xdr:colOff>
      <xdr:row>0</xdr:row>
      <xdr:rowOff>78288</xdr:rowOff>
    </xdr:from>
    <xdr:ext cx="756055" cy="733506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73116" y="78288"/>
          <a:ext cx="756055" cy="733506"/>
        </a:xfrm>
        <a:prstGeom prst="rect">
          <a:avLst/>
        </a:prstGeom>
      </xdr:spPr>
    </xdr:pic>
    <xdr:clientData/>
  </xdr:oneCellAnchor>
  <xdr:oneCellAnchor>
    <xdr:from>
      <xdr:col>10</xdr:col>
      <xdr:colOff>300102</xdr:colOff>
      <xdr:row>0</xdr:row>
      <xdr:rowOff>104382</xdr:rowOff>
    </xdr:from>
    <xdr:ext cx="678493" cy="733481"/>
    <xdr:pic>
      <xdr:nvPicPr>
        <xdr:cNvPr id="5" name="Picture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98903" y="104382"/>
          <a:ext cx="678493" cy="7334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R45"/>
  <sheetViews>
    <sheetView tabSelected="1" view="pageBreakPreview" zoomScale="73" zoomScaleNormal="100" zoomScaleSheetLayoutView="73" workbookViewId="0">
      <selection activeCell="M13" sqref="M13"/>
    </sheetView>
  </sheetViews>
  <sheetFormatPr defaultRowHeight="12.75" x14ac:dyDescent="0.2"/>
  <cols>
    <col min="1" max="1" width="7" style="4" customWidth="1"/>
    <col min="2" max="2" width="8.140625" style="5" customWidth="1"/>
    <col min="3" max="3" width="12" style="5" customWidth="1"/>
    <col min="4" max="4" width="19.140625" style="4" customWidth="1"/>
    <col min="5" max="5" width="10.28515625" style="4" customWidth="1"/>
    <col min="6" max="6" width="8.7109375" style="4" customWidth="1"/>
    <col min="7" max="7" width="22.140625" style="4" customWidth="1"/>
    <col min="8" max="8" width="18.5703125" style="4" customWidth="1"/>
    <col min="9" max="9" width="15" style="4" customWidth="1"/>
    <col min="10" max="10" width="11.7109375" style="4" customWidth="1"/>
    <col min="11" max="11" width="15" style="4" customWidth="1"/>
    <col min="12" max="12" width="14.7109375" style="4" customWidth="1"/>
    <col min="13" max="16384" width="9.140625" style="4"/>
  </cols>
  <sheetData>
    <row r="1" spans="1:18" s="31" customFormat="1" ht="21.75" customHeight="1" x14ac:dyDescent="0.2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8" s="31" customFormat="1" ht="21.75" customHeight="1" x14ac:dyDescent="0.2">
      <c r="A2" s="118" t="s">
        <v>44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8" s="31" customFormat="1" ht="21.75" customHeight="1" x14ac:dyDescent="0.2">
      <c r="A3" s="118" t="s">
        <v>46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8" s="31" customFormat="1" ht="21.75" customHeight="1" x14ac:dyDescent="0.2">
      <c r="A4" s="118" t="s">
        <v>11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8" s="31" customFormat="1" ht="21.75" customHeight="1" x14ac:dyDescent="0.2">
      <c r="A5" s="118" t="s">
        <v>76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8" s="32" customFormat="1" ht="23.25" customHeight="1" x14ac:dyDescent="0.2">
      <c r="A6" s="119" t="s">
        <v>55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R6" s="33"/>
    </row>
    <row r="7" spans="1:18" s="32" customFormat="1" ht="18" customHeight="1" x14ac:dyDescent="0.2">
      <c r="A7" s="117" t="s">
        <v>17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8" s="34" customFormat="1" ht="6.75" customHeight="1" thickBot="1" x14ac:dyDescent="0.25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</row>
    <row r="9" spans="1:18" s="31" customFormat="1" ht="25.5" customHeight="1" thickTop="1" x14ac:dyDescent="0.2">
      <c r="A9" s="120" t="s">
        <v>22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2"/>
    </row>
    <row r="10" spans="1:18" s="35" customFormat="1" ht="18" customHeight="1" x14ac:dyDescent="0.2">
      <c r="A10" s="123" t="s">
        <v>66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5"/>
    </row>
    <row r="11" spans="1:18" s="31" customFormat="1" ht="19.5" customHeight="1" x14ac:dyDescent="0.2">
      <c r="A11" s="126" t="s">
        <v>53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8"/>
    </row>
    <row r="12" spans="1:18" s="31" customFormat="1" ht="9" customHeight="1" x14ac:dyDescent="0.2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8"/>
    </row>
    <row r="13" spans="1:18" s="31" customFormat="1" ht="15.75" x14ac:dyDescent="0.2">
      <c r="A13" s="39" t="s">
        <v>45</v>
      </c>
      <c r="B13" s="40"/>
      <c r="C13" s="40"/>
      <c r="D13" s="41"/>
      <c r="E13" s="42"/>
      <c r="F13" s="42"/>
      <c r="G13" s="43" t="s">
        <v>68</v>
      </c>
      <c r="H13" s="42"/>
      <c r="I13" s="42"/>
      <c r="J13" s="42"/>
      <c r="K13" s="44"/>
      <c r="L13" s="45" t="s">
        <v>70</v>
      </c>
    </row>
    <row r="14" spans="1:18" s="31" customFormat="1" ht="15.75" x14ac:dyDescent="0.25">
      <c r="A14" s="46" t="s">
        <v>67</v>
      </c>
      <c r="B14" s="47"/>
      <c r="C14" s="47"/>
      <c r="D14" s="48"/>
      <c r="E14" s="48"/>
      <c r="F14" s="48"/>
      <c r="G14" s="49" t="s">
        <v>69</v>
      </c>
      <c r="H14" s="48"/>
      <c r="I14" s="48"/>
      <c r="J14" s="48"/>
      <c r="K14" s="50"/>
      <c r="L14" s="51" t="s">
        <v>54</v>
      </c>
    </row>
    <row r="15" spans="1:18" s="31" customFormat="1" ht="15" x14ac:dyDescent="0.2">
      <c r="A15" s="129" t="s">
        <v>10</v>
      </c>
      <c r="B15" s="115"/>
      <c r="C15" s="115"/>
      <c r="D15" s="115"/>
      <c r="E15" s="115"/>
      <c r="F15" s="115"/>
      <c r="G15" s="130"/>
      <c r="H15" s="114" t="s">
        <v>1</v>
      </c>
      <c r="I15" s="115"/>
      <c r="J15" s="115"/>
      <c r="K15" s="115"/>
      <c r="L15" s="116"/>
    </row>
    <row r="16" spans="1:18" s="31" customFormat="1" ht="15" x14ac:dyDescent="0.2">
      <c r="A16" s="52" t="s">
        <v>18</v>
      </c>
      <c r="B16" s="53"/>
      <c r="C16" s="53"/>
      <c r="D16" s="54"/>
      <c r="E16" s="55"/>
      <c r="F16" s="54"/>
      <c r="G16" s="56"/>
      <c r="H16" s="57" t="s">
        <v>47</v>
      </c>
      <c r="I16" s="58"/>
      <c r="J16" s="58"/>
      <c r="K16" s="58"/>
      <c r="L16" s="59"/>
    </row>
    <row r="17" spans="1:12" s="31" customFormat="1" ht="15" x14ac:dyDescent="0.2">
      <c r="A17" s="52" t="s">
        <v>19</v>
      </c>
      <c r="B17" s="53"/>
      <c r="C17" s="53"/>
      <c r="D17" s="60"/>
      <c r="E17" s="55"/>
      <c r="F17" s="54"/>
      <c r="G17" s="60" t="s">
        <v>48</v>
      </c>
      <c r="H17" s="57" t="s">
        <v>41</v>
      </c>
      <c r="I17" s="58"/>
      <c r="J17" s="58"/>
      <c r="K17" s="58"/>
      <c r="L17" s="59"/>
    </row>
    <row r="18" spans="1:12" s="31" customFormat="1" ht="15" x14ac:dyDescent="0.2">
      <c r="A18" s="52" t="s">
        <v>20</v>
      </c>
      <c r="B18" s="53"/>
      <c r="C18" s="53"/>
      <c r="D18" s="60"/>
      <c r="E18" s="55"/>
      <c r="F18" s="54"/>
      <c r="G18" s="60" t="s">
        <v>49</v>
      </c>
      <c r="H18" s="57" t="s">
        <v>42</v>
      </c>
      <c r="I18" s="58"/>
      <c r="J18" s="58"/>
      <c r="K18" s="58"/>
      <c r="L18" s="59"/>
    </row>
    <row r="19" spans="1:12" s="31" customFormat="1" ht="15.75" thickBot="1" x14ac:dyDescent="0.25">
      <c r="A19" s="61" t="s">
        <v>16</v>
      </c>
      <c r="B19" s="62"/>
      <c r="C19" s="62"/>
      <c r="D19" s="63"/>
      <c r="E19" s="63"/>
      <c r="F19" s="63"/>
      <c r="G19" s="91" t="s">
        <v>50</v>
      </c>
      <c r="H19" s="64" t="s">
        <v>77</v>
      </c>
      <c r="I19" s="65"/>
      <c r="J19" s="65"/>
      <c r="K19" s="66">
        <v>75</v>
      </c>
      <c r="L19" s="67" t="s">
        <v>71</v>
      </c>
    </row>
    <row r="20" spans="1:12" s="31" customFormat="1" ht="7.5" customHeight="1" thickTop="1" thickBot="1" x14ac:dyDescent="0.25">
      <c r="A20" s="68"/>
      <c r="B20" s="69"/>
      <c r="C20" s="69"/>
      <c r="D20" s="68"/>
      <c r="E20" s="68"/>
      <c r="F20" s="68"/>
      <c r="G20" s="68"/>
      <c r="H20" s="68"/>
      <c r="I20" s="68"/>
      <c r="J20" s="68"/>
      <c r="K20" s="68"/>
      <c r="L20" s="68"/>
    </row>
    <row r="21" spans="1:12" s="74" customFormat="1" ht="31.5" customHeight="1" thickTop="1" x14ac:dyDescent="0.2">
      <c r="A21" s="70" t="s">
        <v>7</v>
      </c>
      <c r="B21" s="71" t="s">
        <v>13</v>
      </c>
      <c r="C21" s="71" t="s">
        <v>21</v>
      </c>
      <c r="D21" s="71" t="s">
        <v>2</v>
      </c>
      <c r="E21" s="71" t="s">
        <v>27</v>
      </c>
      <c r="F21" s="71" t="s">
        <v>9</v>
      </c>
      <c r="G21" s="71" t="s">
        <v>14</v>
      </c>
      <c r="H21" s="71" t="s">
        <v>8</v>
      </c>
      <c r="I21" s="71" t="s">
        <v>25</v>
      </c>
      <c r="J21" s="71" t="s">
        <v>23</v>
      </c>
      <c r="K21" s="72" t="s">
        <v>24</v>
      </c>
      <c r="L21" s="73" t="s">
        <v>15</v>
      </c>
    </row>
    <row r="22" spans="1:12" s="31" customFormat="1" ht="24" customHeight="1" x14ac:dyDescent="0.2">
      <c r="A22" s="18">
        <v>1</v>
      </c>
      <c r="B22" s="19">
        <v>169</v>
      </c>
      <c r="C22" s="19">
        <v>10083214765</v>
      </c>
      <c r="D22" s="20" t="s">
        <v>56</v>
      </c>
      <c r="E22" s="21" t="s">
        <v>57</v>
      </c>
      <c r="F22" s="19" t="s">
        <v>26</v>
      </c>
      <c r="G22" s="19" t="s">
        <v>52</v>
      </c>
      <c r="H22" s="92">
        <v>9.2390393518518521E-2</v>
      </c>
      <c r="I22" s="92"/>
      <c r="J22" s="22">
        <f>$K$19/(HOUR(H22)+MINUTE(H22)/60+SECOND(H22)/3600)</f>
        <v>33.821871476888383</v>
      </c>
      <c r="K22" s="23"/>
      <c r="L22" s="24"/>
    </row>
    <row r="23" spans="1:12" s="31" customFormat="1" ht="24" customHeight="1" x14ac:dyDescent="0.2">
      <c r="A23" s="25">
        <v>2</v>
      </c>
      <c r="B23" s="19">
        <v>167</v>
      </c>
      <c r="C23" s="19">
        <v>10101383875</v>
      </c>
      <c r="D23" s="20" t="s">
        <v>60</v>
      </c>
      <c r="E23" s="21" t="s">
        <v>61</v>
      </c>
      <c r="F23" s="19" t="s">
        <v>26</v>
      </c>
      <c r="G23" s="19" t="s">
        <v>52</v>
      </c>
      <c r="H23" s="92">
        <v>9.2391666666666664E-2</v>
      </c>
      <c r="I23" s="92">
        <f t="shared" ref="I23:I26" si="0">H23-$H$22</f>
        <v>1.273148148142611E-6</v>
      </c>
      <c r="J23" s="22">
        <f t="shared" ref="J23:J26" si="1">$K$19/(HOUR(H23)+MINUTE(H23)/60+SECOND(H23)/3600)</f>
        <v>33.821871476888383</v>
      </c>
      <c r="K23" s="23"/>
      <c r="L23" s="24"/>
    </row>
    <row r="24" spans="1:12" s="31" customFormat="1" ht="24" customHeight="1" x14ac:dyDescent="0.2">
      <c r="A24" s="25">
        <v>3</v>
      </c>
      <c r="B24" s="19">
        <v>166</v>
      </c>
      <c r="C24" s="19">
        <v>10093565473</v>
      </c>
      <c r="D24" s="20" t="s">
        <v>73</v>
      </c>
      <c r="E24" s="21" t="s">
        <v>74</v>
      </c>
      <c r="F24" s="19" t="s">
        <v>26</v>
      </c>
      <c r="G24" s="19" t="s">
        <v>52</v>
      </c>
      <c r="H24" s="92">
        <v>9.2396990740740745E-2</v>
      </c>
      <c r="I24" s="92">
        <f t="shared" ref="I24:I25" si="2">H24-$H$22</f>
        <v>6.5972222222238086E-6</v>
      </c>
      <c r="J24" s="22">
        <f t="shared" ref="J24:J25" si="3">$K$19/(HOUR(H24)+MINUTE(H24)/60+SECOND(H24)/3600)</f>
        <v>33.821871476888383</v>
      </c>
      <c r="K24" s="23"/>
      <c r="L24" s="24"/>
    </row>
    <row r="25" spans="1:12" s="31" customFormat="1" ht="24" customHeight="1" x14ac:dyDescent="0.2">
      <c r="A25" s="25">
        <v>4</v>
      </c>
      <c r="B25" s="19">
        <v>165</v>
      </c>
      <c r="C25" s="19">
        <v>10101387010</v>
      </c>
      <c r="D25" s="20" t="s">
        <v>58</v>
      </c>
      <c r="E25" s="21" t="s">
        <v>59</v>
      </c>
      <c r="F25" s="19" t="s">
        <v>26</v>
      </c>
      <c r="G25" s="19" t="s">
        <v>52</v>
      </c>
      <c r="H25" s="92">
        <v>9.2404282407407404E-2</v>
      </c>
      <c r="I25" s="92">
        <f t="shared" si="2"/>
        <v>1.3888888888882733E-5</v>
      </c>
      <c r="J25" s="22">
        <f t="shared" si="3"/>
        <v>33.817635270541075</v>
      </c>
      <c r="K25" s="23"/>
      <c r="L25" s="24"/>
    </row>
    <row r="26" spans="1:12" s="31" customFormat="1" ht="24" customHeight="1" thickBot="1" x14ac:dyDescent="0.25">
      <c r="A26" s="26">
        <v>5</v>
      </c>
      <c r="B26" s="27">
        <v>170</v>
      </c>
      <c r="C26" s="27">
        <v>10132324855</v>
      </c>
      <c r="D26" s="28" t="s">
        <v>62</v>
      </c>
      <c r="E26" s="29" t="s">
        <v>63</v>
      </c>
      <c r="F26" s="27" t="s">
        <v>28</v>
      </c>
      <c r="G26" s="94" t="s">
        <v>64</v>
      </c>
      <c r="H26" s="93">
        <v>9.2473611111111118E-2</v>
      </c>
      <c r="I26" s="93">
        <f t="shared" si="0"/>
        <v>8.3217592592596534E-5</v>
      </c>
      <c r="J26" s="30">
        <f t="shared" si="1"/>
        <v>33.792240300375468</v>
      </c>
      <c r="K26" s="95"/>
      <c r="L26" s="96"/>
    </row>
    <row r="27" spans="1:12" s="31" customFormat="1" ht="6.75" customHeight="1" thickTop="1" thickBot="1" x14ac:dyDescent="0.25">
      <c r="A27" s="75"/>
      <c r="B27" s="76"/>
      <c r="C27" s="76"/>
      <c r="D27" s="77"/>
      <c r="E27" s="78"/>
      <c r="F27" s="79"/>
      <c r="G27" s="80"/>
      <c r="H27" s="81"/>
      <c r="I27" s="81"/>
      <c r="J27" s="81"/>
      <c r="K27" s="81"/>
      <c r="L27" s="81"/>
    </row>
    <row r="28" spans="1:12" s="31" customFormat="1" ht="15.75" thickTop="1" x14ac:dyDescent="0.2">
      <c r="A28" s="100" t="s">
        <v>5</v>
      </c>
      <c r="B28" s="101"/>
      <c r="C28" s="101"/>
      <c r="D28" s="101"/>
      <c r="E28" s="82"/>
      <c r="F28" s="82"/>
      <c r="G28" s="101" t="s">
        <v>6</v>
      </c>
      <c r="H28" s="101"/>
      <c r="I28" s="101"/>
      <c r="J28" s="101"/>
      <c r="K28" s="101"/>
      <c r="L28" s="103"/>
    </row>
    <row r="29" spans="1:12" s="31" customFormat="1" ht="15" x14ac:dyDescent="0.2">
      <c r="A29" s="2" t="s">
        <v>65</v>
      </c>
      <c r="B29" s="83"/>
      <c r="C29" s="84"/>
      <c r="G29" s="1" t="s">
        <v>31</v>
      </c>
      <c r="H29" s="6">
        <v>2</v>
      </c>
      <c r="K29" s="7" t="s">
        <v>32</v>
      </c>
      <c r="L29" s="8">
        <f>COUNTIF(F20:F27,"ЗМС")</f>
        <v>0</v>
      </c>
    </row>
    <row r="30" spans="1:12" s="31" customFormat="1" ht="15" x14ac:dyDescent="0.2">
      <c r="A30" s="2" t="s">
        <v>72</v>
      </c>
      <c r="B30" s="83"/>
      <c r="C30" s="84"/>
      <c r="G30" s="1" t="s">
        <v>33</v>
      </c>
      <c r="H30" s="6">
        <f>H31+H35</f>
        <v>5</v>
      </c>
      <c r="K30" s="7" t="s">
        <v>34</v>
      </c>
      <c r="L30" s="8">
        <f>COUNTIF(F20:F27,"МСМК")</f>
        <v>0</v>
      </c>
    </row>
    <row r="31" spans="1:12" s="31" customFormat="1" ht="15" x14ac:dyDescent="0.2">
      <c r="A31" s="2" t="s">
        <v>51</v>
      </c>
      <c r="B31" s="83"/>
      <c r="C31" s="84"/>
      <c r="G31" s="1" t="s">
        <v>35</v>
      </c>
      <c r="H31" s="6">
        <f>H32+H33+H34</f>
        <v>5</v>
      </c>
      <c r="K31" s="7" t="s">
        <v>36</v>
      </c>
      <c r="L31" s="8">
        <f>COUNTIF(F20:F27,"МС")</f>
        <v>0</v>
      </c>
    </row>
    <row r="32" spans="1:12" s="31" customFormat="1" ht="15" x14ac:dyDescent="0.2">
      <c r="A32" s="2" t="s">
        <v>75</v>
      </c>
      <c r="B32" s="83"/>
      <c r="C32" s="84"/>
      <c r="G32" s="1" t="s">
        <v>37</v>
      </c>
      <c r="H32" s="6">
        <f>COUNT(A20:A27)</f>
        <v>5</v>
      </c>
      <c r="K32" s="7" t="s">
        <v>26</v>
      </c>
      <c r="L32" s="8">
        <f>COUNTIF(F20:F27,"КМС")</f>
        <v>4</v>
      </c>
    </row>
    <row r="33" spans="1:12" s="31" customFormat="1" ht="15" x14ac:dyDescent="0.2">
      <c r="A33" s="9"/>
      <c r="B33" s="83"/>
      <c r="C33" s="84"/>
      <c r="G33" s="1" t="s">
        <v>38</v>
      </c>
      <c r="H33" s="6">
        <f>COUNTIF(A20:A27,"НФ")</f>
        <v>0</v>
      </c>
      <c r="K33" s="7" t="s">
        <v>28</v>
      </c>
      <c r="L33" s="8">
        <f>COUNTIF(F20:F27,"1 СР")</f>
        <v>1</v>
      </c>
    </row>
    <row r="34" spans="1:12" s="31" customFormat="1" ht="15" x14ac:dyDescent="0.2">
      <c r="A34" s="3"/>
      <c r="B34" s="83"/>
      <c r="C34" s="84"/>
      <c r="G34" s="1" t="s">
        <v>39</v>
      </c>
      <c r="H34" s="6">
        <f>COUNTIF(A20:A27,"ДСКВ")</f>
        <v>0</v>
      </c>
      <c r="K34" s="10" t="s">
        <v>29</v>
      </c>
      <c r="L34" s="11">
        <f>COUNTIF(F20:F27,"2 СР")</f>
        <v>0</v>
      </c>
    </row>
    <row r="35" spans="1:12" s="31" customFormat="1" ht="15" x14ac:dyDescent="0.2">
      <c r="A35" s="3"/>
      <c r="B35" s="83"/>
      <c r="C35" s="84"/>
      <c r="D35" s="85"/>
      <c r="E35" s="85"/>
      <c r="F35" s="85"/>
      <c r="G35" s="1" t="s">
        <v>40</v>
      </c>
      <c r="H35" s="6">
        <f>COUNTIF(A20:A27,"НС")</f>
        <v>0</v>
      </c>
      <c r="I35" s="97"/>
      <c r="J35" s="85"/>
      <c r="K35" s="10" t="s">
        <v>30</v>
      </c>
      <c r="L35" s="12">
        <f>COUNTIF(F20:F27,"3 СР")</f>
        <v>0</v>
      </c>
    </row>
    <row r="36" spans="1:12" s="31" customFormat="1" ht="8.25" customHeight="1" x14ac:dyDescent="0.2">
      <c r="A36" s="13"/>
      <c r="B36" s="86"/>
      <c r="C36" s="86"/>
      <c r="H36" s="14"/>
      <c r="I36" s="15"/>
      <c r="K36" s="16"/>
      <c r="L36" s="17"/>
    </row>
    <row r="37" spans="1:12" s="31" customFormat="1" ht="15.75" x14ac:dyDescent="0.2">
      <c r="A37" s="98" t="s">
        <v>3</v>
      </c>
      <c r="B37" s="99"/>
      <c r="C37" s="99"/>
      <c r="D37" s="99"/>
      <c r="E37" s="99" t="s">
        <v>12</v>
      </c>
      <c r="F37" s="99"/>
      <c r="G37" s="99"/>
      <c r="H37" s="99" t="s">
        <v>4</v>
      </c>
      <c r="I37" s="99"/>
      <c r="J37" s="99" t="s">
        <v>43</v>
      </c>
      <c r="K37" s="99"/>
      <c r="L37" s="102"/>
    </row>
    <row r="38" spans="1:12" s="31" customFormat="1" x14ac:dyDescent="0.2">
      <c r="A38" s="106"/>
      <c r="B38" s="107"/>
      <c r="C38" s="107"/>
      <c r="D38" s="107"/>
      <c r="E38" s="107"/>
      <c r="F38" s="108"/>
      <c r="G38" s="108"/>
      <c r="H38" s="108"/>
      <c r="I38" s="108"/>
      <c r="J38" s="108"/>
      <c r="K38" s="108"/>
      <c r="L38" s="109"/>
    </row>
    <row r="39" spans="1:12" s="31" customFormat="1" x14ac:dyDescent="0.2">
      <c r="A39" s="88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90"/>
    </row>
    <row r="40" spans="1:12" s="31" customFormat="1" x14ac:dyDescent="0.2">
      <c r="A40" s="88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90"/>
    </row>
    <row r="41" spans="1:12" s="31" customFormat="1" x14ac:dyDescent="0.2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90"/>
    </row>
    <row r="42" spans="1:12" s="31" customFormat="1" x14ac:dyDescent="0.2">
      <c r="A42" s="106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10"/>
    </row>
    <row r="43" spans="1:12" s="31" customFormat="1" x14ac:dyDescent="0.2">
      <c r="A43" s="106"/>
      <c r="B43" s="107"/>
      <c r="C43" s="107"/>
      <c r="D43" s="107"/>
      <c r="E43" s="107"/>
      <c r="F43" s="111"/>
      <c r="G43" s="111"/>
      <c r="H43" s="111"/>
      <c r="I43" s="111"/>
      <c r="J43" s="111"/>
      <c r="K43" s="111"/>
      <c r="L43" s="112"/>
    </row>
    <row r="44" spans="1:12" s="87" customFormat="1" ht="15.75" thickBot="1" x14ac:dyDescent="0.25">
      <c r="A44" s="104"/>
      <c r="B44" s="105"/>
      <c r="C44" s="105"/>
      <c r="D44" s="105"/>
      <c r="E44" s="105" t="str">
        <f>G17</f>
        <v>Рассолов Д. М. (1К, г. Курск)</v>
      </c>
      <c r="F44" s="105"/>
      <c r="G44" s="105"/>
      <c r="H44" s="105" t="str">
        <f>G18</f>
        <v>Синельникова Т. С. (ВК, г. Воронеж)</v>
      </c>
      <c r="I44" s="105"/>
      <c r="J44" s="105" t="str">
        <f>G19</f>
        <v>Малашенко А. О. (1К, г. Курск)</v>
      </c>
      <c r="K44" s="105"/>
      <c r="L44" s="113"/>
    </row>
    <row r="45" spans="1:12" ht="13.5" thickTop="1" x14ac:dyDescent="0.2"/>
  </sheetData>
  <mergeCells count="29">
    <mergeCell ref="H15:L15"/>
    <mergeCell ref="A7:L7"/>
    <mergeCell ref="A1:L1"/>
    <mergeCell ref="A2:L2"/>
    <mergeCell ref="A4:L4"/>
    <mergeCell ref="A6:L6"/>
    <mergeCell ref="A9:L9"/>
    <mergeCell ref="A10:L10"/>
    <mergeCell ref="A11:L11"/>
    <mergeCell ref="A15:G15"/>
    <mergeCell ref="A5:L5"/>
    <mergeCell ref="A8:L8"/>
    <mergeCell ref="A3:L3"/>
    <mergeCell ref="A44:D44"/>
    <mergeCell ref="A38:E38"/>
    <mergeCell ref="F38:L38"/>
    <mergeCell ref="A42:E42"/>
    <mergeCell ref="F42:L42"/>
    <mergeCell ref="A43:E43"/>
    <mergeCell ref="F43:L43"/>
    <mergeCell ref="E44:G44"/>
    <mergeCell ref="H44:I44"/>
    <mergeCell ref="J44:L44"/>
    <mergeCell ref="A37:D37"/>
    <mergeCell ref="A28:D28"/>
    <mergeCell ref="E37:G37"/>
    <mergeCell ref="H37:I37"/>
    <mergeCell ref="J37:L37"/>
    <mergeCell ref="G28:L28"/>
  </mergeCells>
  <conditionalFormatting sqref="H36 G29:G35">
    <cfRule type="duplicateValues" dxfId="0" priority="1"/>
  </conditionalFormatting>
  <printOptions horizontalCentered="1"/>
  <pageMargins left="0.19685039370078741" right="0.19685039370078741" top="0.9055118110236221" bottom="0.86614173228346458" header="0.15748031496062992" footer="0.11811023622047245"/>
  <pageSetup paperSize="256" scale="63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 гонка</vt:lpstr>
      <vt:lpstr>'Гр гонка'!Заголовки_для_печати</vt:lpstr>
      <vt:lpstr>'Гр гонка'!Область_печати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2021-05-30T11:18:43Z</cp:lastPrinted>
  <dcterms:created xsi:type="dcterms:W3CDTF">1996-10-08T23:32:33Z</dcterms:created>
  <dcterms:modified xsi:type="dcterms:W3CDTF">2022-09-09T09:50:06Z</dcterms:modified>
</cp:coreProperties>
</file>