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/>
  </bookViews>
  <sheets>
    <sheet name="Критериум" sheetId="2" r:id="rId1"/>
  </sheets>
  <definedNames>
    <definedName name="_xlnm.Print_Titles" localSheetId="0">Критериум!$21:$22</definedName>
    <definedName name="_xlnm.Print_Area" localSheetId="0">Критериум!$A$1:$X$97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7" i="2" l="1"/>
  <c r="U32" i="2"/>
  <c r="U24" i="2"/>
  <c r="U25" i="2"/>
  <c r="U26" i="2"/>
  <c r="U27" i="2"/>
  <c r="U28" i="2"/>
  <c r="U29" i="2"/>
  <c r="U30" i="2"/>
  <c r="U31" i="2"/>
  <c r="U23" i="2"/>
  <c r="O97" i="2" l="1"/>
  <c r="U86" i="2"/>
  <c r="U85" i="2"/>
  <c r="U89" i="2" l="1"/>
  <c r="U88" i="2"/>
  <c r="U87" i="2"/>
  <c r="U84" i="2"/>
  <c r="F97" i="2"/>
  <c r="X88" i="2" s="1"/>
  <c r="X85" i="2"/>
  <c r="X84" i="2"/>
  <c r="X83" i="2"/>
  <c r="X87" i="2" l="1"/>
  <c r="X82" i="2"/>
  <c r="X86" i="2"/>
  <c r="U83" i="2"/>
</calcChain>
</file>

<file path=xl/sharedStrings.xml><?xml version="1.0" encoding="utf-8"?>
<sst xmlns="http://schemas.openxmlformats.org/spreadsheetml/2006/main" count="342" uniqueCount="195">
  <si>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</si>
  <si>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</si>
  <si>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</si>
  <si>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</si>
  <si>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</si>
  <si>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</si>
  <si>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</si>
  <si>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</si>
  <si>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</si>
  <si>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ГЛАВНЫЙ СЕКРЕТАРЬ:</t>
  </si>
  <si>
    <t>СУДЬЯ НА ФИНИШЕ:</t>
  </si>
  <si>
    <t>МЕСТО</t>
  </si>
  <si>
    <t>НОМЕР</t>
  </si>
  <si>
    <t>КОД UCI</t>
  </si>
  <si>
    <t>ФАМИЛИЯ ИМЯ</t>
  </si>
  <si>
    <t>РАЗРЯД,
ЗВАНИЕ</t>
  </si>
  <si>
    <t>ТЕРРИТОРИАЛЬНАЯ ПРИНАДЛЕЖНОСТЬ</t>
  </si>
  <si>
    <t>ОЧКИ НА ПРОМЕЖУТОЧНЫХ ФИНИШАХ</t>
  </si>
  <si>
    <t>РЕЗУЛЬТАТ очки</t>
  </si>
  <si>
    <t>Доп. Инфо</t>
  </si>
  <si>
    <t>ВЫПОЛНЕНИЕ НТУ ЕВСК</t>
  </si>
  <si>
    <t>ПРИМЕЧАНИЕ</t>
  </si>
  <si>
    <t>НФ</t>
  </si>
  <si>
    <t>НС</t>
  </si>
  <si>
    <t>ПОГОДНЫЕ УСЛОВИЯ</t>
  </si>
  <si>
    <t>СТАТИСТИКА ГОНКИ</t>
  </si>
  <si>
    <t>ТЕХНИЧЕСКИЙ ДЕЛЕГАТ</t>
  </si>
  <si>
    <t>ГЛАВНЫЙ СУДЬЯ</t>
  </si>
  <si>
    <t>КМС</t>
  </si>
  <si>
    <t>шоссе - критериум 20-40 км</t>
  </si>
  <si>
    <t>Республика Адыгея</t>
  </si>
  <si>
    <t>1 СР</t>
  </si>
  <si>
    <t>3 СР</t>
  </si>
  <si>
    <t>2 СР</t>
  </si>
  <si>
    <t>№ ВРВС: 0080721811С</t>
  </si>
  <si>
    <r>
      <t xml:space="preserve">ДИСТАНЦИЯ: </t>
    </r>
    <r>
      <rPr>
        <b/>
        <sz val="9"/>
        <rFont val="Calibri"/>
        <family val="2"/>
        <charset val="204"/>
        <scheme val="minor"/>
      </rPr>
      <t>ДЛИНА КРУГА/КРУГОВ</t>
    </r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</si>
  <si>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</si>
  <si>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</si>
  <si>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</si>
  <si>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</si>
  <si>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</si>
  <si>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</si>
  <si>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</si>
  <si>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</si>
  <si>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Лимит времени</t>
  </si>
  <si>
    <t>Дисквалифицировано</t>
  </si>
  <si>
    <t>Н. стартовало</t>
  </si>
  <si>
    <t/>
  </si>
  <si>
    <t>Место на основном финише</t>
  </si>
  <si>
    <t>ДАТА РОЖД.</t>
  </si>
  <si>
    <t>Воронежская область</t>
  </si>
  <si>
    <t>Юноши 15-16 лет</t>
  </si>
  <si>
    <t>ПЕРЕПЕЛИЦА Вадим</t>
  </si>
  <si>
    <t>03.10.2005</t>
  </si>
  <si>
    <t>ПОЛЕХИН Артем</t>
  </si>
  <si>
    <t>28.03.2006</t>
  </si>
  <si>
    <t>ТЛЮСТАНГЕЛОВ Даниил</t>
  </si>
  <si>
    <t>04.01.2006</t>
  </si>
  <si>
    <t>02.02.2006</t>
  </si>
  <si>
    <t>ХОВМЕНЕЦ Михаил</t>
  </si>
  <si>
    <t>07.09.2005</t>
  </si>
  <si>
    <t>16.11.2006</t>
  </si>
  <si>
    <t>КАТАРЖНОВ Михаил</t>
  </si>
  <si>
    <t>21.11.2006</t>
  </si>
  <si>
    <t>12.07.2006</t>
  </si>
  <si>
    <t>ГОЙДА Даниил</t>
  </si>
  <si>
    <t>Москва</t>
  </si>
  <si>
    <t>Ростовская область</t>
  </si>
  <si>
    <t>ЖОГЛО Ефим</t>
  </si>
  <si>
    <t>РУДАКОВ Егор</t>
  </si>
  <si>
    <t>ХАРЧЕНКО Никита</t>
  </si>
  <si>
    <t>21.02.2005</t>
  </si>
  <si>
    <t>Иркутская область</t>
  </si>
  <si>
    <t>РОМАНОВ Андрей</t>
  </si>
  <si>
    <t>18.04.2005</t>
  </si>
  <si>
    <t>Нижегородская область</t>
  </si>
  <si>
    <t>БАРУШКО Никита</t>
  </si>
  <si>
    <t>28.08.2006</t>
  </si>
  <si>
    <t>ШИШКОВ Степан</t>
  </si>
  <si>
    <t>08.03.2005</t>
  </si>
  <si>
    <t>Саратовская область</t>
  </si>
  <si>
    <t>ШУМИЛИН Егор</t>
  </si>
  <si>
    <t>08.07.2005</t>
  </si>
  <si>
    <t>АВЕРИН Валентин</t>
  </si>
  <si>
    <t>01.07.2005</t>
  </si>
  <si>
    <t>Ульяновская область</t>
  </si>
  <si>
    <t>ИСЛАМОВ Илья</t>
  </si>
  <si>
    <t>29.06.2006</t>
  </si>
  <si>
    <t>МАЛЯНОВ Семен</t>
  </si>
  <si>
    <t>31.08.2006</t>
  </si>
  <si>
    <t>МЕРЕЖУК Владислав</t>
  </si>
  <si>
    <t>11.02.2005</t>
  </si>
  <si>
    <t>ШУРПАЧ Ярослав</t>
  </si>
  <si>
    <t>28.04.2005</t>
  </si>
  <si>
    <t>29.02.2006</t>
  </si>
  <si>
    <t>МУКАДЯСОВ Роберт</t>
  </si>
  <si>
    <t>12.05.2005</t>
  </si>
  <si>
    <t>Республика Татарстан</t>
  </si>
  <si>
    <t>АЛБУТКИН Илья</t>
  </si>
  <si>
    <t>05.10.2005</t>
  </si>
  <si>
    <t>БОРИСОВ Иван</t>
  </si>
  <si>
    <t>09.02.2006</t>
  </si>
  <si>
    <t>ГОЛУБЕВ Матвей</t>
  </si>
  <si>
    <t>05.10.2006</t>
  </si>
  <si>
    <t>ЕМЕЛИН Даниил</t>
  </si>
  <si>
    <t>03.10.2006</t>
  </si>
  <si>
    <t>ШАРАПОВ Даниил</t>
  </si>
  <si>
    <t>20.05.2005</t>
  </si>
  <si>
    <t>НЕЧИПОРЕНКО Андрей</t>
  </si>
  <si>
    <t>28.06.2006</t>
  </si>
  <si>
    <t>ЛОБЧУК Дмитрий</t>
  </si>
  <si>
    <t>06.06.2006</t>
  </si>
  <si>
    <t>СМЕТАНИН Капитон</t>
  </si>
  <si>
    <t>18.07.2006</t>
  </si>
  <si>
    <t>ГЛУХОВ Константин</t>
  </si>
  <si>
    <t>13.10.2006</t>
  </si>
  <si>
    <t>Пензенская область</t>
  </si>
  <si>
    <t>ЗАВАЛИН Глеб</t>
  </si>
  <si>
    <t>18.08.2006</t>
  </si>
  <si>
    <t>УСИНСКИЙ Максим</t>
  </si>
  <si>
    <t>13.01.2005</t>
  </si>
  <si>
    <t>КРАМНОЙ Влад</t>
  </si>
  <si>
    <t>25.06.2006</t>
  </si>
  <si>
    <t>БОРИСОВ Денис</t>
  </si>
  <si>
    <t>24.04.2006</t>
  </si>
  <si>
    <t>АРХИПОВ Кирилл</t>
  </si>
  <si>
    <t>19.12.2006</t>
  </si>
  <si>
    <t>КОЗЛОВ Дмитрий</t>
  </si>
  <si>
    <t>02.03.2006</t>
  </si>
  <si>
    <t>СТЕШИН Ярослав</t>
  </si>
  <si>
    <t>10.12.2006</t>
  </si>
  <si>
    <t>КОЗИНСКИЙ Влад</t>
  </si>
  <si>
    <t>12.01.2005</t>
  </si>
  <si>
    <t>КРАСНОВ Павел</t>
  </si>
  <si>
    <t>12.07.2005</t>
  </si>
  <si>
    <t>Республика Мордовия</t>
  </si>
  <si>
    <t>КАМЕНЕВ Глеб</t>
  </si>
  <si>
    <t>09.12.2005</t>
  </si>
  <si>
    <t>СТЕПАНОВ Дмитрий</t>
  </si>
  <si>
    <t>27.06.2005</t>
  </si>
  <si>
    <t>ИСАКИН Николай</t>
  </si>
  <si>
    <t>09.03.2006</t>
  </si>
  <si>
    <t>СТЕПАНЬКО Данил</t>
  </si>
  <si>
    <t>21.06.2005</t>
  </si>
  <si>
    <t>ЛИСОВСКИЙ Никита</t>
  </si>
  <si>
    <t>08.04.2006</t>
  </si>
  <si>
    <t>РАССВЕТОВ Максим</t>
  </si>
  <si>
    <t>25.09.2006</t>
  </si>
  <si>
    <t>КУЗНЕЦОВ Роман</t>
  </si>
  <si>
    <t>03.04.2006</t>
  </si>
  <si>
    <t>ЮРКОВ Михаил</t>
  </si>
  <si>
    <t>АЛЕКСЕЕВСКИЙ Максим</t>
  </si>
  <si>
    <t>12.10.2005</t>
  </si>
  <si>
    <t>ШУСТОВ Станислав</t>
  </si>
  <si>
    <t>06.05.2005</t>
  </si>
  <si>
    <t>КАЛИНИН Вадим</t>
  </si>
  <si>
    <t>СКАЧКО Глеб</t>
  </si>
  <si>
    <t>01.01.2006</t>
  </si>
  <si>
    <t>ЦЯПУТА Данила</t>
  </si>
  <si>
    <t>11.07.2006</t>
  </si>
  <si>
    <t>ИВАНОВ Денис</t>
  </si>
  <si>
    <t>17.02.2006</t>
  </si>
  <si>
    <t>ЗЕНКОВ Роман</t>
  </si>
  <si>
    <t>ГОРБАЧЕВ Илья</t>
  </si>
  <si>
    <t>14.07.2006</t>
  </si>
  <si>
    <t>СЫЧЕВСКИЙ Богдан</t>
  </si>
  <si>
    <t>29.11.2006</t>
  </si>
  <si>
    <t>БЕССЧЕТНОВ Вячеслав</t>
  </si>
  <si>
    <t>15.09.2006</t>
  </si>
  <si>
    <t>АВЕРИН Алексей</t>
  </si>
  <si>
    <t>19.03.2006</t>
  </si>
  <si>
    <t>САПРОНОВ Петр</t>
  </si>
  <si>
    <t>06.07.2006</t>
  </si>
  <si>
    <t>Министерство молодежной политики и спорта Саратовской области</t>
  </si>
  <si>
    <t>Саратовская региональная физкультурно-спортивная общественная организация</t>
  </si>
  <si>
    <t>"Федерация велосипедного спорта"</t>
  </si>
  <si>
    <t>НА КУБОК ЗМС СССР Ф.ТАРАЧКОВА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</si>
  <si>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Саратов</t>
    </r>
  </si>
  <si>
    <r>
      <rPr>
        <b/>
        <sz val="11"/>
        <rFont val="Calibri"/>
        <family val="2"/>
        <charset val="204"/>
        <scheme val="minor"/>
      </rPr>
      <t>ДАТА ПРОВЕДЕНИЯ:</t>
    </r>
    <r>
      <rPr>
        <sz val="11"/>
        <rFont val="Calibri"/>
        <family val="2"/>
        <charset val="204"/>
        <scheme val="minor"/>
      </rPr>
      <t xml:space="preserve"> 8 августа 2021 года</t>
    </r>
  </si>
  <si>
    <r>
      <rPr>
        <b/>
        <sz val="11"/>
        <color theme="1"/>
        <rFont val="Calibri"/>
        <family val="2"/>
        <charset val="204"/>
        <scheme val="minor"/>
      </rPr>
      <t>НАЧАЛО ГОНКИ:</t>
    </r>
    <r>
      <rPr>
        <sz val="11"/>
        <color theme="1"/>
        <rFont val="Calibri"/>
        <family val="2"/>
        <charset val="204"/>
        <scheme val="minor"/>
      </rPr>
      <t xml:space="preserve"> 09ч 15м</t>
    </r>
  </si>
  <si>
    <r>
      <rPr>
        <b/>
        <sz val="11"/>
        <color theme="1"/>
        <rFont val="Calibri"/>
        <family val="2"/>
        <charset val="204"/>
        <scheme val="minor"/>
      </rPr>
      <t xml:space="preserve">ОКОНЧАНИЕ ГОНКИ: </t>
    </r>
    <r>
      <rPr>
        <sz val="11"/>
        <color theme="1"/>
        <rFont val="Calibri"/>
        <family val="2"/>
        <charset val="204"/>
        <scheme val="minor"/>
      </rPr>
      <t>10ч 20м</t>
    </r>
  </si>
  <si>
    <t>НАЗВАНИЕ ТРАССЫ / РЕГ. НОМЕР: Театральная площадь</t>
  </si>
  <si>
    <t>ВОСТРУХИН М.Н. (ВК, г. САРАТОВ)</t>
  </si>
  <si>
    <t>ГАЙДАРЕНКО С.С. (1К, г. САРАТОВ)</t>
  </si>
  <si>
    <t>ТРУШИН Б.К. (ВК, г. САРАТОВ)</t>
  </si>
  <si>
    <t xml:space="preserve">МАКСИМАЛЬНЫЙ ПЕРЕПАД (HD) (м): </t>
  </si>
  <si>
    <t xml:space="preserve">СУММА ПЕРЕПАДОВ (ТС) (м): </t>
  </si>
  <si>
    <t>№ ЕКП 2021: 33267</t>
  </si>
  <si>
    <t>1,0 км/36</t>
  </si>
  <si>
    <t>Температура: +26/+32</t>
  </si>
  <si>
    <t xml:space="preserve">Влажность: </t>
  </si>
  <si>
    <t>Осадки: солнечно</t>
  </si>
  <si>
    <t xml:space="preserve">Ветер: </t>
  </si>
  <si>
    <t>ГЛАВНЫЙ СЕКРЕТАРЬ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</si>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</sst>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dd/mm/yyyy"/>
  </numFmts>
  <fonts count="22" x14ac:knownFonts="1">
    <font>
      <sz val="11"/>
      <color theme="1"/>
      <name val="Cambri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</cellStyleXfs>
  <cellXfs count="152">
    <xf numFmtId="0" fontId="0" fillId="0" borderId="0" xfId="0"/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5" fillId="0" borderId="7" xfId="1" applyFont="1" applyBorder="1"/>
    <xf numFmtId="0" fontId="9" fillId="0" borderId="7" xfId="1" applyFont="1" applyBorder="1" applyAlignment="1">
      <alignment vertical="center"/>
    </xf>
    <xf numFmtId="0" fontId="11" fillId="0" borderId="7" xfId="1" applyFont="1" applyBorder="1" applyAlignment="1">
      <alignment horizontal="right" vertical="center"/>
    </xf>
    <xf numFmtId="0" fontId="9" fillId="0" borderId="9" xfId="1" applyFont="1" applyFill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vertical="center"/>
    </xf>
    <xf numFmtId="0" fontId="11" fillId="0" borderId="10" xfId="1" applyFont="1" applyBorder="1" applyAlignment="1">
      <alignment horizontal="right" vertical="center"/>
    </xf>
    <xf numFmtId="0" fontId="11" fillId="0" borderId="11" xfId="1" applyFont="1" applyBorder="1" applyAlignment="1">
      <alignment horizontal="right" vertical="center"/>
    </xf>
    <xf numFmtId="0" fontId="10" fillId="0" borderId="12" xfId="1" applyFont="1" applyFill="1" applyBorder="1" applyAlignment="1">
      <alignment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vertical="center"/>
    </xf>
    <xf numFmtId="0" fontId="9" fillId="0" borderId="13" xfId="1" applyFont="1" applyFill="1" applyBorder="1" applyAlignment="1">
      <alignment horizontal="right" vertical="center"/>
    </xf>
    <xf numFmtId="0" fontId="10" fillId="0" borderId="15" xfId="1" applyFont="1" applyBorder="1" applyAlignment="1">
      <alignment horizontal="left" vertical="center"/>
    </xf>
    <xf numFmtId="0" fontId="9" fillId="0" borderId="13" xfId="1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0" fontId="9" fillId="0" borderId="13" xfId="1" applyFont="1" applyBorder="1" applyAlignment="1">
      <alignment horizontal="center" vertical="center"/>
    </xf>
    <xf numFmtId="49" fontId="9" fillId="0" borderId="16" xfId="1" applyNumberFormat="1" applyFont="1" applyFill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9" fillId="0" borderId="13" xfId="1" applyFont="1" applyBorder="1" applyAlignment="1">
      <alignment horizontal="right" vertical="center"/>
    </xf>
    <xf numFmtId="0" fontId="10" fillId="0" borderId="17" xfId="1" applyFont="1" applyFill="1" applyBorder="1" applyAlignment="1">
      <alignment vertical="center"/>
    </xf>
    <xf numFmtId="0" fontId="9" fillId="0" borderId="18" xfId="1" applyFont="1" applyBorder="1" applyAlignment="1">
      <alignment horizontal="center" vertical="center"/>
    </xf>
    <xf numFmtId="0" fontId="9" fillId="0" borderId="18" xfId="1" applyFont="1" applyBorder="1" applyAlignment="1">
      <alignment horizontal="right" vertical="center"/>
    </xf>
    <xf numFmtId="0" fontId="5" fillId="0" borderId="18" xfId="1" applyFont="1" applyBorder="1" applyAlignment="1">
      <alignment vertical="center"/>
    </xf>
    <xf numFmtId="0" fontId="10" fillId="0" borderId="19" xfId="1" applyFont="1" applyBorder="1" applyAlignment="1">
      <alignment horizontal="left" vertical="center"/>
    </xf>
    <xf numFmtId="0" fontId="9" fillId="0" borderId="18" xfId="1" applyFont="1" applyBorder="1" applyAlignment="1">
      <alignment horizontal="left" vertical="center"/>
    </xf>
    <xf numFmtId="0" fontId="9" fillId="0" borderId="18" xfId="1" applyFont="1" applyBorder="1" applyAlignment="1">
      <alignment vertical="center"/>
    </xf>
    <xf numFmtId="49" fontId="9" fillId="0" borderId="20" xfId="1" applyNumberFormat="1" applyFont="1" applyFill="1" applyBorder="1" applyAlignment="1">
      <alignment horizontal="right" vertical="center"/>
    </xf>
    <xf numFmtId="0" fontId="5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8" fillId="0" borderId="8" xfId="1" applyFont="1" applyBorder="1" applyAlignment="1">
      <alignment horizontal="right" vertical="center"/>
    </xf>
    <xf numFmtId="0" fontId="2" fillId="0" borderId="7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9" fillId="0" borderId="13" xfId="0" applyFont="1" applyFill="1" applyBorder="1" applyAlignment="1">
      <alignment horizontal="right" vertical="center"/>
    </xf>
    <xf numFmtId="0" fontId="10" fillId="2" borderId="22" xfId="0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15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49" fontId="9" fillId="0" borderId="15" xfId="1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9" fontId="9" fillId="0" borderId="1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NumberFormat="1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5" fillId="0" borderId="13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49" fontId="9" fillId="0" borderId="29" xfId="0" applyNumberFormat="1" applyFont="1" applyBorder="1" applyAlignment="1">
      <alignment horizontal="left" vertical="center"/>
    </xf>
    <xf numFmtId="0" fontId="5" fillId="0" borderId="26" xfId="0" applyFont="1" applyBorder="1" applyAlignment="1">
      <alignment horizontal="right" vertical="center"/>
    </xf>
    <xf numFmtId="49" fontId="9" fillId="0" borderId="29" xfId="1" applyNumberFormat="1" applyFont="1" applyBorder="1" applyAlignment="1">
      <alignment vertical="center"/>
    </xf>
    <xf numFmtId="49" fontId="9" fillId="0" borderId="8" xfId="1" applyNumberFormat="1" applyFont="1" applyBorder="1" applyAlignment="1">
      <alignment horizontal="right" vertical="center"/>
    </xf>
    <xf numFmtId="0" fontId="5" fillId="0" borderId="16" xfId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49" fontId="9" fillId="0" borderId="31" xfId="0" applyNumberFormat="1" applyFont="1" applyBorder="1" applyAlignment="1">
      <alignment horizontal="left" vertical="center"/>
    </xf>
    <xf numFmtId="0" fontId="5" fillId="0" borderId="32" xfId="0" applyFont="1" applyBorder="1" applyAlignment="1">
      <alignment horizontal="right" vertical="center"/>
    </xf>
    <xf numFmtId="49" fontId="9" fillId="0" borderId="31" xfId="1" applyNumberFormat="1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12" fillId="2" borderId="23" xfId="2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/>
    </xf>
    <xf numFmtId="0" fontId="5" fillId="3" borderId="23" xfId="2" applyFont="1" applyFill="1" applyBorder="1" applyAlignment="1">
      <alignment horizontal="center" vertical="center" wrapText="1"/>
    </xf>
    <xf numFmtId="0" fontId="20" fillId="0" borderId="23" xfId="3" applyFont="1" applyFill="1" applyBorder="1" applyAlignment="1">
      <alignment vertical="center" wrapText="1"/>
    </xf>
    <xf numFmtId="165" fontId="20" fillId="0" borderId="23" xfId="4" applyNumberFormat="1" applyFont="1" applyFill="1" applyBorder="1" applyAlignment="1">
      <alignment horizontal="center" vertical="center" wrapText="1"/>
    </xf>
    <xf numFmtId="164" fontId="5" fillId="0" borderId="23" xfId="1" applyNumberFormat="1" applyFont="1" applyFill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/>
    </xf>
    <xf numFmtId="1" fontId="20" fillId="0" borderId="23" xfId="4" applyNumberFormat="1" applyFont="1" applyFill="1" applyBorder="1" applyAlignment="1">
      <alignment horizontal="center" vertical="center" wrapText="1"/>
    </xf>
    <xf numFmtId="0" fontId="5" fillId="0" borderId="23" xfId="1" applyNumberFormat="1" applyFont="1" applyFill="1" applyBorder="1" applyAlignment="1" applyProtection="1">
      <alignment horizontal="center" vertical="center"/>
    </xf>
    <xf numFmtId="0" fontId="5" fillId="0" borderId="36" xfId="1" applyNumberFormat="1" applyFont="1" applyFill="1" applyBorder="1" applyAlignment="1" applyProtection="1">
      <alignment horizontal="center" vertical="center"/>
    </xf>
    <xf numFmtId="0" fontId="21" fillId="0" borderId="23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vertical="center" wrapText="1"/>
    </xf>
    <xf numFmtId="0" fontId="5" fillId="0" borderId="23" xfId="1" applyFont="1" applyFill="1" applyBorder="1" applyAlignment="1">
      <alignment vertical="center"/>
    </xf>
    <xf numFmtId="0" fontId="5" fillId="0" borderId="36" xfId="1" applyFont="1" applyFill="1" applyBorder="1" applyAlignment="1">
      <alignment vertical="center"/>
    </xf>
    <xf numFmtId="0" fontId="5" fillId="0" borderId="37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/>
    </xf>
    <xf numFmtId="0" fontId="5" fillId="3" borderId="38" xfId="2" applyFont="1" applyFill="1" applyBorder="1" applyAlignment="1">
      <alignment horizontal="center" vertical="center" wrapText="1"/>
    </xf>
    <xf numFmtId="0" fontId="20" fillId="0" borderId="38" xfId="3" applyFont="1" applyFill="1" applyBorder="1" applyAlignment="1">
      <alignment vertical="center" wrapText="1"/>
    </xf>
    <xf numFmtId="165" fontId="20" fillId="0" borderId="38" xfId="4" applyNumberFormat="1" applyFont="1" applyFill="1" applyBorder="1" applyAlignment="1">
      <alignment horizontal="center" vertical="center" wrapText="1"/>
    </xf>
    <xf numFmtId="164" fontId="5" fillId="0" borderId="38" xfId="1" applyNumberFormat="1" applyFont="1" applyFill="1" applyBorder="1" applyAlignment="1">
      <alignment horizontal="center" vertical="center" wrapText="1"/>
    </xf>
    <xf numFmtId="1" fontId="20" fillId="0" borderId="38" xfId="4" applyNumberFormat="1" applyFont="1" applyFill="1" applyBorder="1" applyAlignment="1">
      <alignment horizontal="center" vertical="center" wrapText="1"/>
    </xf>
    <xf numFmtId="0" fontId="5" fillId="0" borderId="38" xfId="1" applyNumberFormat="1" applyFont="1" applyFill="1" applyBorder="1" applyAlignment="1" applyProtection="1">
      <alignment horizontal="center" vertical="center"/>
    </xf>
    <xf numFmtId="0" fontId="5" fillId="0" borderId="39" xfId="1" applyNumberFormat="1" applyFont="1" applyFill="1" applyBorder="1" applyAlignment="1" applyProtection="1">
      <alignment horizontal="center" vertical="center"/>
    </xf>
    <xf numFmtId="0" fontId="12" fillId="2" borderId="23" xfId="2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center"/>
    </xf>
    <xf numFmtId="0" fontId="12" fillId="2" borderId="35" xfId="1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 wrapText="1"/>
    </xf>
    <xf numFmtId="0" fontId="12" fillId="2" borderId="23" xfId="2" applyFont="1" applyFill="1" applyBorder="1" applyAlignment="1">
      <alignment horizontal="center" vertical="center" wrapText="1"/>
    </xf>
    <xf numFmtId="0" fontId="16" fillId="0" borderId="0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2" fillId="2" borderId="34" xfId="1" applyFont="1" applyFill="1" applyBorder="1" applyAlignment="1">
      <alignment horizontal="center" vertical="center" wrapText="1"/>
    </xf>
    <xf numFmtId="0" fontId="12" fillId="2" borderId="36" xfId="1" applyFont="1" applyFill="1" applyBorder="1" applyAlignment="1">
      <alignment horizontal="center" vertical="center" wrapText="1"/>
    </xf>
    <xf numFmtId="0" fontId="12" fillId="2" borderId="28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20" fillId="0" borderId="23" xfId="4" applyFont="1" applyFill="1" applyBorder="1" applyAlignment="1">
      <alignment horizontal="center" vertical="center" wrapText="1"/>
    </xf>
    <xf numFmtId="0" fontId="20" fillId="0" borderId="38" xfId="4" applyFont="1" applyFill="1" applyBorder="1" applyAlignment="1">
      <alignment horizontal="center" vertical="center" wrapText="1"/>
    </xf>
    <xf numFmtId="0" fontId="1" fillId="0" borderId="7" xfId="1" applyFont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0" fontId="15" fillId="0" borderId="7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4" xfId="5"/>
    <cellStyle name="Обычный_ID4938_RS 2" xfId="3"/>
    <cellStyle name="Обычный_ID4938_RS_1" xfId="4"/>
    <cellStyle name="Обычный_Стартовый протокол Смирнов_20101106_Results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854176</xdr:colOff>
      <xdr:row>0</xdr:row>
      <xdr:rowOff>67235</xdr:rowOff>
    </xdr:from>
    <xdr:to>
      <xdr:col>23</xdr:col>
      <xdr:colOff>1055604</xdr:colOff>
      <xdr:row>3</xdr:row>
      <xdr:rowOff>193592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3911" y="67235"/>
          <a:ext cx="1075487" cy="7987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13606</xdr:rowOff>
    </xdr:from>
    <xdr:to>
      <xdr:col>2</xdr:col>
      <xdr:colOff>560295</xdr:colOff>
      <xdr:row>4</xdr:row>
      <xdr:rowOff>787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6"/>
          <a:ext cx="1467971" cy="883652"/>
        </a:xfrm>
        <a:prstGeom prst="rect">
          <a:avLst/>
        </a:prstGeom>
      </xdr:spPr>
    </xdr:pic>
    <xdr:clientData/>
  </xdr:twoCellAnchor>
  <xdr:oneCellAnchor>
    <xdr:from>
      <xdr:col>6</xdr:col>
      <xdr:colOff>862853</xdr:colOff>
      <xdr:row>91</xdr:row>
      <xdr:rowOff>134472</xdr:rowOff>
    </xdr:from>
    <xdr:ext cx="907677" cy="585969"/>
    <xdr:pic>
      <xdr:nvPicPr>
        <xdr:cNvPr id="8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5472" t="52299" r="47013" b="15565"/>
        <a:stretch/>
      </xdr:blipFill>
      <xdr:spPr>
        <a:xfrm>
          <a:off x="5681382" y="19442207"/>
          <a:ext cx="907677" cy="585969"/>
        </a:xfrm>
        <a:prstGeom prst="rect">
          <a:avLst/>
        </a:prstGeom>
      </xdr:spPr>
    </xdr:pic>
    <xdr:clientData/>
  </xdr:oneCellAnchor>
  <xdr:oneCellAnchor>
    <xdr:from>
      <xdr:col>17</xdr:col>
      <xdr:colOff>145678</xdr:colOff>
      <xdr:row>92</xdr:row>
      <xdr:rowOff>22411</xdr:rowOff>
    </xdr:from>
    <xdr:ext cx="804333" cy="444501"/>
    <xdr:pic>
      <xdr:nvPicPr>
        <xdr:cNvPr id="9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1283" t="53909" r="10684" b="16686"/>
        <a:stretch/>
      </xdr:blipFill>
      <xdr:spPr>
        <a:xfrm>
          <a:off x="9244854" y="19498235"/>
          <a:ext cx="804333" cy="444501"/>
        </a:xfrm>
        <a:prstGeom prst="rect">
          <a:avLst/>
        </a:prstGeom>
      </xdr:spPr>
    </xdr:pic>
    <xdr:clientData/>
  </xdr:oneCellAnchor>
  <xdr:oneCellAnchor>
    <xdr:from>
      <xdr:col>22</xdr:col>
      <xdr:colOff>67235</xdr:colOff>
      <xdr:row>91</xdr:row>
      <xdr:rowOff>145677</xdr:rowOff>
    </xdr:from>
    <xdr:ext cx="800101" cy="447676"/>
    <xdr:pic>
      <xdr:nvPicPr>
        <xdr:cNvPr id="10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749" t="52300" r="81260" b="18085"/>
        <a:stretch/>
      </xdr:blipFill>
      <xdr:spPr>
        <a:xfrm>
          <a:off x="12516970" y="19453412"/>
          <a:ext cx="800101" cy="4476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98"/>
  <sheetViews>
    <sheetView tabSelected="1" view="pageBreakPreview" topLeftCell="A70" zoomScale="85" zoomScaleNormal="90" zoomScaleSheetLayoutView="85" workbookViewId="0">
      <selection activeCell="E94" sqref="E94"/>
    </sheetView>
  </sheetViews>
  <sheetFormatPr defaultRowHeight="12.75" x14ac:dyDescent="0.2"/>
  <cols>
    <col min="1" max="1" width="5.625" style="1" customWidth="1"/>
    <col min="2" max="2" width="6.25" style="38" customWidth="1"/>
    <col min="3" max="3" width="11.625" style="38" customWidth="1"/>
    <col min="4" max="4" width="21.5" style="1" customWidth="1"/>
    <col min="5" max="5" width="10.375" style="1" customWidth="1"/>
    <col min="6" max="6" width="7.75" style="1" customWidth="1"/>
    <col min="7" max="7" width="18" style="1" customWidth="1"/>
    <col min="8" max="19" width="3.75" style="1" customWidth="1"/>
    <col min="20" max="20" width="18.375" style="1" customWidth="1"/>
    <col min="21" max="21" width="8.75" style="1" customWidth="1"/>
    <col min="22" max="22" width="9.125" style="1" customWidth="1"/>
    <col min="23" max="23" width="11.5" style="1" customWidth="1"/>
    <col min="24" max="24" width="16.375" style="1" customWidth="1"/>
    <col min="25" max="16384" width="9" style="1"/>
  </cols>
  <sheetData>
    <row r="1" spans="1:24" ht="18" customHeight="1" x14ac:dyDescent="0.2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</row>
    <row r="2" spans="1:24" ht="18" customHeight="1" x14ac:dyDescent="0.2">
      <c r="A2" s="145" t="s">
        <v>173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</row>
    <row r="3" spans="1:24" ht="18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</row>
    <row r="4" spans="1:24" ht="18" customHeight="1" x14ac:dyDescent="0.2">
      <c r="A4" s="145" t="s">
        <v>174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</row>
    <row r="5" spans="1:24" ht="18" customHeight="1" x14ac:dyDescent="0.2">
      <c r="A5" s="145" t="s">
        <v>175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</row>
    <row r="6" spans="1:24" s="2" customFormat="1" ht="28.5" customHeight="1" x14ac:dyDescent="0.2">
      <c r="A6" s="146" t="s">
        <v>2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</row>
    <row r="7" spans="1:24" s="2" customFormat="1" ht="18" customHeight="1" x14ac:dyDescent="0.2">
      <c r="A7" s="144" t="s">
        <v>3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</row>
    <row r="8" spans="1:24" s="2" customFormat="1" ht="22.5" customHeight="1" thickBot="1" x14ac:dyDescent="0.25">
      <c r="A8" s="127" t="s">
        <v>176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</row>
    <row r="9" spans="1:24" ht="24" customHeight="1" thickTop="1" x14ac:dyDescent="0.2">
      <c r="A9" s="128" t="s">
        <v>4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</row>
    <row r="10" spans="1:24" ht="18" customHeight="1" x14ac:dyDescent="0.2">
      <c r="A10" s="131" t="s">
        <v>29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</row>
    <row r="11" spans="1:24" ht="19.5" customHeight="1" x14ac:dyDescent="0.2">
      <c r="A11" s="131" t="s">
        <v>51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3"/>
    </row>
    <row r="12" spans="1:24" ht="3.75" customHeight="1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</row>
    <row r="13" spans="1:24" ht="15.75" x14ac:dyDescent="0.2">
      <c r="A13" s="6" t="s">
        <v>177</v>
      </c>
      <c r="B13" s="7"/>
      <c r="C13" s="7"/>
      <c r="D13" s="8"/>
      <c r="E13" s="40"/>
      <c r="F13" s="40"/>
      <c r="G13" s="149" t="s">
        <v>179</v>
      </c>
      <c r="H13" s="40"/>
      <c r="I13" s="40"/>
      <c r="J13" s="40"/>
      <c r="K13" s="40"/>
      <c r="L13" s="40"/>
      <c r="M13" s="9"/>
      <c r="N13" s="9"/>
      <c r="O13" s="9"/>
      <c r="P13" s="9"/>
      <c r="Q13" s="9"/>
      <c r="R13" s="9"/>
      <c r="S13" s="9"/>
      <c r="T13" s="9"/>
      <c r="U13" s="9"/>
      <c r="V13" s="9"/>
      <c r="W13" s="10"/>
      <c r="X13" s="39" t="s">
        <v>34</v>
      </c>
    </row>
    <row r="14" spans="1:24" ht="15.75" x14ac:dyDescent="0.2">
      <c r="A14" s="11" t="s">
        <v>178</v>
      </c>
      <c r="B14" s="12"/>
      <c r="C14" s="12"/>
      <c r="D14" s="13"/>
      <c r="E14" s="41"/>
      <c r="F14" s="41"/>
      <c r="G14" s="150" t="s">
        <v>180</v>
      </c>
      <c r="H14" s="41"/>
      <c r="I14" s="41"/>
      <c r="J14" s="41"/>
      <c r="K14" s="41"/>
      <c r="L14" s="41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  <c r="X14" s="15" t="s">
        <v>187</v>
      </c>
    </row>
    <row r="15" spans="1:24" ht="15" x14ac:dyDescent="0.2">
      <c r="A15" s="134" t="s">
        <v>5</v>
      </c>
      <c r="B15" s="135"/>
      <c r="C15" s="135"/>
      <c r="D15" s="135"/>
      <c r="E15" s="135"/>
      <c r="F15" s="135"/>
      <c r="G15" s="136"/>
      <c r="H15" s="137" t="s">
        <v>6</v>
      </c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8"/>
    </row>
    <row r="16" spans="1:24" ht="15" x14ac:dyDescent="0.2">
      <c r="A16" s="16" t="s">
        <v>7</v>
      </c>
      <c r="B16" s="17"/>
      <c r="C16" s="17"/>
      <c r="D16" s="18"/>
      <c r="E16" s="18"/>
      <c r="F16" s="18"/>
      <c r="G16" s="19"/>
      <c r="H16" s="20" t="s">
        <v>181</v>
      </c>
      <c r="I16" s="21"/>
      <c r="J16" s="21"/>
      <c r="K16" s="21"/>
      <c r="L16" s="21"/>
      <c r="M16" s="21"/>
      <c r="N16" s="22"/>
      <c r="O16" s="22"/>
      <c r="P16" s="22"/>
      <c r="Q16" s="22"/>
      <c r="R16" s="22"/>
      <c r="S16" s="22"/>
      <c r="T16" s="22"/>
      <c r="U16" s="22"/>
      <c r="V16" s="22"/>
      <c r="W16" s="23"/>
      <c r="X16" s="24"/>
    </row>
    <row r="17" spans="1:24" ht="15" x14ac:dyDescent="0.2">
      <c r="A17" s="16" t="s">
        <v>8</v>
      </c>
      <c r="B17" s="23"/>
      <c r="C17" s="23"/>
      <c r="D17" s="25"/>
      <c r="E17" s="26"/>
      <c r="F17" s="25"/>
      <c r="G17" s="42" t="s">
        <v>182</v>
      </c>
      <c r="H17" s="20" t="s">
        <v>185</v>
      </c>
      <c r="I17" s="21"/>
      <c r="J17" s="21"/>
      <c r="K17" s="21"/>
      <c r="L17" s="21"/>
      <c r="M17" s="21"/>
      <c r="N17" s="22"/>
      <c r="O17" s="22"/>
      <c r="P17" s="22"/>
      <c r="Q17" s="22"/>
      <c r="R17" s="22"/>
      <c r="S17" s="22"/>
      <c r="T17" s="22"/>
      <c r="U17" s="22"/>
      <c r="V17" s="22"/>
      <c r="W17" s="23"/>
      <c r="X17" s="24"/>
    </row>
    <row r="18" spans="1:24" ht="15" x14ac:dyDescent="0.2">
      <c r="A18" s="16" t="s">
        <v>9</v>
      </c>
      <c r="B18" s="17"/>
      <c r="C18" s="17"/>
      <c r="D18" s="26"/>
      <c r="E18" s="18"/>
      <c r="F18" s="18"/>
      <c r="G18" s="42" t="s">
        <v>183</v>
      </c>
      <c r="H18" s="20" t="s">
        <v>186</v>
      </c>
      <c r="I18" s="21"/>
      <c r="J18" s="21"/>
      <c r="K18" s="21"/>
      <c r="L18" s="21"/>
      <c r="M18" s="21"/>
      <c r="N18" s="22"/>
      <c r="O18" s="22"/>
      <c r="P18" s="22"/>
      <c r="Q18" s="22"/>
      <c r="R18" s="22"/>
      <c r="S18" s="22"/>
      <c r="T18" s="22"/>
      <c r="U18" s="22"/>
      <c r="V18" s="22"/>
      <c r="W18" s="23"/>
      <c r="X18" s="24"/>
    </row>
    <row r="19" spans="1:24" ht="15.75" thickBot="1" x14ac:dyDescent="0.25">
      <c r="A19" s="27" t="s">
        <v>10</v>
      </c>
      <c r="B19" s="28"/>
      <c r="C19" s="28"/>
      <c r="D19" s="29"/>
      <c r="E19" s="29"/>
      <c r="F19" s="30"/>
      <c r="G19" s="42" t="s">
        <v>184</v>
      </c>
      <c r="H19" s="31" t="s">
        <v>35</v>
      </c>
      <c r="I19" s="32"/>
      <c r="J19" s="32"/>
      <c r="K19" s="32"/>
      <c r="L19" s="32"/>
      <c r="M19" s="32"/>
      <c r="N19" s="28"/>
      <c r="O19" s="28"/>
      <c r="P19" s="28"/>
      <c r="Q19" s="28"/>
      <c r="R19" s="28"/>
      <c r="S19" s="33"/>
      <c r="T19" s="33"/>
      <c r="U19" s="33"/>
      <c r="V19" s="33"/>
      <c r="W19" s="28">
        <v>36</v>
      </c>
      <c r="X19" s="34" t="s">
        <v>188</v>
      </c>
    </row>
    <row r="20" spans="1:24" ht="5.25" customHeight="1" thickTop="1" thickBot="1" x14ac:dyDescent="0.25">
      <c r="A20" s="35"/>
      <c r="B20" s="36"/>
      <c r="C20" s="36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24" s="37" customFormat="1" ht="18" customHeight="1" thickTop="1" x14ac:dyDescent="0.2">
      <c r="A21" s="123" t="s">
        <v>11</v>
      </c>
      <c r="B21" s="125" t="s">
        <v>12</v>
      </c>
      <c r="C21" s="125" t="s">
        <v>13</v>
      </c>
      <c r="D21" s="125" t="s">
        <v>14</v>
      </c>
      <c r="E21" s="125" t="s">
        <v>49</v>
      </c>
      <c r="F21" s="125" t="s">
        <v>15</v>
      </c>
      <c r="G21" s="125" t="s">
        <v>16</v>
      </c>
      <c r="H21" s="141" t="s">
        <v>17</v>
      </c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25" t="s">
        <v>48</v>
      </c>
      <c r="U21" s="125" t="s">
        <v>18</v>
      </c>
      <c r="V21" s="125" t="s">
        <v>19</v>
      </c>
      <c r="W21" s="142" t="s">
        <v>20</v>
      </c>
      <c r="X21" s="139" t="s">
        <v>21</v>
      </c>
    </row>
    <row r="22" spans="1:24" s="37" customFormat="1" ht="18" customHeight="1" x14ac:dyDescent="0.2">
      <c r="A22" s="124"/>
      <c r="B22" s="126"/>
      <c r="C22" s="126"/>
      <c r="D22" s="126"/>
      <c r="E22" s="126"/>
      <c r="F22" s="126"/>
      <c r="G22" s="126"/>
      <c r="H22" s="87">
        <v>1</v>
      </c>
      <c r="I22" s="87">
        <v>2</v>
      </c>
      <c r="J22" s="87">
        <v>3</v>
      </c>
      <c r="K22" s="87">
        <v>4</v>
      </c>
      <c r="L22" s="87">
        <v>5</v>
      </c>
      <c r="M22" s="87">
        <v>6</v>
      </c>
      <c r="N22" s="87">
        <v>7</v>
      </c>
      <c r="O22" s="112">
        <v>8</v>
      </c>
      <c r="P22" s="112">
        <v>9</v>
      </c>
      <c r="Q22" s="112">
        <v>10</v>
      </c>
      <c r="R22" s="112">
        <v>11</v>
      </c>
      <c r="S22" s="112">
        <v>12</v>
      </c>
      <c r="T22" s="126"/>
      <c r="U22" s="126"/>
      <c r="V22" s="126"/>
      <c r="W22" s="143"/>
      <c r="X22" s="140"/>
    </row>
    <row r="23" spans="1:24" ht="18" customHeight="1" x14ac:dyDescent="0.2">
      <c r="A23" s="88">
        <v>1</v>
      </c>
      <c r="B23" s="89">
        <v>24</v>
      </c>
      <c r="C23" s="90">
        <v>10119333525</v>
      </c>
      <c r="D23" s="91" t="s">
        <v>52</v>
      </c>
      <c r="E23" s="92" t="s">
        <v>53</v>
      </c>
      <c r="F23" s="93" t="s">
        <v>28</v>
      </c>
      <c r="G23" s="147" t="s">
        <v>30</v>
      </c>
      <c r="H23" s="94">
        <v>2</v>
      </c>
      <c r="I23" s="94">
        <v>1</v>
      </c>
      <c r="J23" s="94"/>
      <c r="K23" s="94">
        <v>5</v>
      </c>
      <c r="L23" s="94">
        <v>5</v>
      </c>
      <c r="M23" s="94">
        <v>5</v>
      </c>
      <c r="N23" s="94">
        <v>5</v>
      </c>
      <c r="O23" s="94">
        <v>5</v>
      </c>
      <c r="P23" s="94">
        <v>5</v>
      </c>
      <c r="Q23" s="94">
        <v>5</v>
      </c>
      <c r="R23" s="94">
        <v>5</v>
      </c>
      <c r="S23" s="94">
        <v>5</v>
      </c>
      <c r="T23" s="95">
        <v>1</v>
      </c>
      <c r="U23" s="95">
        <f>SUM(H23:S23)</f>
        <v>48</v>
      </c>
      <c r="V23" s="95"/>
      <c r="W23" s="96"/>
      <c r="X23" s="97"/>
    </row>
    <row r="24" spans="1:24" ht="18" customHeight="1" x14ac:dyDescent="0.2">
      <c r="A24" s="88">
        <v>2</v>
      </c>
      <c r="B24" s="89">
        <v>30</v>
      </c>
      <c r="C24" s="98">
        <v>10002621644</v>
      </c>
      <c r="D24" s="91" t="s">
        <v>70</v>
      </c>
      <c r="E24" s="92" t="s">
        <v>71</v>
      </c>
      <c r="F24" s="93" t="s">
        <v>28</v>
      </c>
      <c r="G24" s="147" t="s">
        <v>72</v>
      </c>
      <c r="H24" s="94">
        <v>3</v>
      </c>
      <c r="I24" s="94">
        <v>3</v>
      </c>
      <c r="J24" s="94"/>
      <c r="K24" s="94">
        <v>3</v>
      </c>
      <c r="L24" s="94">
        <v>1</v>
      </c>
      <c r="M24" s="94">
        <v>3</v>
      </c>
      <c r="N24" s="94">
        <v>2</v>
      </c>
      <c r="O24" s="94">
        <v>3</v>
      </c>
      <c r="P24" s="94">
        <v>2</v>
      </c>
      <c r="Q24" s="94">
        <v>3</v>
      </c>
      <c r="R24" s="94"/>
      <c r="S24" s="94">
        <v>3</v>
      </c>
      <c r="T24" s="95">
        <v>2</v>
      </c>
      <c r="U24" s="95">
        <f t="shared" ref="U24:U31" si="0">SUM(H24:S24)</f>
        <v>26</v>
      </c>
      <c r="V24" s="95"/>
      <c r="W24" s="96"/>
      <c r="X24" s="97"/>
    </row>
    <row r="25" spans="1:24" ht="18" customHeight="1" x14ac:dyDescent="0.2">
      <c r="A25" s="88">
        <v>3</v>
      </c>
      <c r="B25" s="89">
        <v>40</v>
      </c>
      <c r="C25" s="98">
        <v>10077957971</v>
      </c>
      <c r="D25" s="91" t="s">
        <v>73</v>
      </c>
      <c r="E25" s="92" t="s">
        <v>74</v>
      </c>
      <c r="F25" s="93" t="s">
        <v>28</v>
      </c>
      <c r="G25" s="147" t="s">
        <v>75</v>
      </c>
      <c r="H25" s="94">
        <v>5</v>
      </c>
      <c r="I25" s="94">
        <v>5</v>
      </c>
      <c r="J25" s="94">
        <v>5</v>
      </c>
      <c r="K25" s="94">
        <v>2</v>
      </c>
      <c r="L25" s="94"/>
      <c r="M25" s="94"/>
      <c r="N25" s="94"/>
      <c r="O25" s="94">
        <v>2</v>
      </c>
      <c r="P25" s="94">
        <v>3</v>
      </c>
      <c r="Q25" s="94"/>
      <c r="R25" s="94">
        <v>1</v>
      </c>
      <c r="S25" s="94"/>
      <c r="T25" s="95">
        <v>11</v>
      </c>
      <c r="U25" s="95">
        <f t="shared" si="0"/>
        <v>23</v>
      </c>
      <c r="V25" s="95"/>
      <c r="W25" s="96"/>
      <c r="X25" s="97"/>
    </row>
    <row r="26" spans="1:24" ht="18" customHeight="1" x14ac:dyDescent="0.2">
      <c r="A26" s="88">
        <v>4</v>
      </c>
      <c r="B26" s="89">
        <v>31</v>
      </c>
      <c r="C26" s="98">
        <v>10108865205</v>
      </c>
      <c r="D26" s="91" t="s">
        <v>76</v>
      </c>
      <c r="E26" s="92" t="s">
        <v>77</v>
      </c>
      <c r="F26" s="93" t="s">
        <v>28</v>
      </c>
      <c r="G26" s="147" t="s">
        <v>72</v>
      </c>
      <c r="H26" s="94"/>
      <c r="I26" s="94"/>
      <c r="J26" s="94"/>
      <c r="K26" s="94"/>
      <c r="L26" s="94">
        <v>2</v>
      </c>
      <c r="M26" s="94">
        <v>2</v>
      </c>
      <c r="N26" s="94">
        <v>3</v>
      </c>
      <c r="O26" s="94"/>
      <c r="P26" s="94"/>
      <c r="Q26" s="94"/>
      <c r="R26" s="94">
        <v>3</v>
      </c>
      <c r="S26" s="94">
        <v>2</v>
      </c>
      <c r="T26" s="95">
        <v>3</v>
      </c>
      <c r="U26" s="95">
        <f t="shared" si="0"/>
        <v>12</v>
      </c>
      <c r="V26" s="95"/>
      <c r="W26" s="96"/>
      <c r="X26" s="97"/>
    </row>
    <row r="27" spans="1:24" ht="18" customHeight="1" x14ac:dyDescent="0.2">
      <c r="A27" s="88">
        <v>5</v>
      </c>
      <c r="B27" s="89">
        <v>12</v>
      </c>
      <c r="C27" s="98">
        <v>10090366392</v>
      </c>
      <c r="D27" s="91" t="s">
        <v>68</v>
      </c>
      <c r="E27" s="92" t="s">
        <v>58</v>
      </c>
      <c r="F27" s="93" t="s">
        <v>28</v>
      </c>
      <c r="G27" s="147" t="s">
        <v>50</v>
      </c>
      <c r="H27" s="94">
        <v>1</v>
      </c>
      <c r="I27" s="94">
        <v>2</v>
      </c>
      <c r="J27" s="94"/>
      <c r="K27" s="94"/>
      <c r="L27" s="94"/>
      <c r="M27" s="94"/>
      <c r="N27" s="94">
        <v>1</v>
      </c>
      <c r="O27" s="94">
        <v>1</v>
      </c>
      <c r="P27" s="94">
        <v>1</v>
      </c>
      <c r="Q27" s="94">
        <v>1</v>
      </c>
      <c r="R27" s="94"/>
      <c r="S27" s="94"/>
      <c r="T27" s="95">
        <v>8</v>
      </c>
      <c r="U27" s="95">
        <f t="shared" si="0"/>
        <v>7</v>
      </c>
      <c r="V27" s="95"/>
      <c r="W27" s="96"/>
      <c r="X27" s="97"/>
    </row>
    <row r="28" spans="1:24" ht="18" customHeight="1" x14ac:dyDescent="0.2">
      <c r="A28" s="88">
        <v>6</v>
      </c>
      <c r="B28" s="89">
        <v>48</v>
      </c>
      <c r="C28" s="98">
        <v>10078945452</v>
      </c>
      <c r="D28" s="91" t="s">
        <v>78</v>
      </c>
      <c r="E28" s="92" t="s">
        <v>79</v>
      </c>
      <c r="F28" s="93" t="s">
        <v>28</v>
      </c>
      <c r="G28" s="147" t="s">
        <v>80</v>
      </c>
      <c r="H28" s="94"/>
      <c r="I28" s="94"/>
      <c r="J28" s="94"/>
      <c r="K28" s="94"/>
      <c r="L28" s="94">
        <v>3</v>
      </c>
      <c r="M28" s="94">
        <v>1</v>
      </c>
      <c r="N28" s="94"/>
      <c r="O28" s="94"/>
      <c r="P28" s="94"/>
      <c r="Q28" s="94"/>
      <c r="R28" s="94"/>
      <c r="S28" s="94"/>
      <c r="T28" s="95">
        <v>5</v>
      </c>
      <c r="U28" s="95">
        <f t="shared" si="0"/>
        <v>4</v>
      </c>
      <c r="V28" s="95"/>
      <c r="W28" s="96"/>
      <c r="X28" s="97"/>
    </row>
    <row r="29" spans="1:24" ht="18" customHeight="1" x14ac:dyDescent="0.2">
      <c r="A29" s="88">
        <v>7</v>
      </c>
      <c r="B29" s="89">
        <v>21</v>
      </c>
      <c r="C29" s="98">
        <v>10092384194</v>
      </c>
      <c r="D29" s="91" t="s">
        <v>56</v>
      </c>
      <c r="E29" s="92" t="s">
        <v>57</v>
      </c>
      <c r="F29" s="93" t="s">
        <v>31</v>
      </c>
      <c r="G29" s="147" t="s">
        <v>30</v>
      </c>
      <c r="H29" s="94"/>
      <c r="I29" s="94"/>
      <c r="J29" s="94"/>
      <c r="K29" s="94"/>
      <c r="L29" s="94"/>
      <c r="M29" s="94"/>
      <c r="N29" s="94"/>
      <c r="O29" s="94"/>
      <c r="P29" s="94"/>
      <c r="Q29" s="94">
        <v>2</v>
      </c>
      <c r="R29" s="94"/>
      <c r="S29" s="94"/>
      <c r="T29" s="95">
        <v>6</v>
      </c>
      <c r="U29" s="95">
        <f t="shared" si="0"/>
        <v>2</v>
      </c>
      <c r="V29" s="95"/>
      <c r="W29" s="96"/>
      <c r="X29" s="97"/>
    </row>
    <row r="30" spans="1:24" ht="18" customHeight="1" x14ac:dyDescent="0.2">
      <c r="A30" s="88">
        <v>8</v>
      </c>
      <c r="B30" s="89">
        <v>47</v>
      </c>
      <c r="C30" s="98">
        <v>10078944745</v>
      </c>
      <c r="D30" s="91" t="s">
        <v>81</v>
      </c>
      <c r="E30" s="92" t="s">
        <v>82</v>
      </c>
      <c r="F30" s="93" t="s">
        <v>28</v>
      </c>
      <c r="G30" s="147" t="s">
        <v>80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>
        <v>2</v>
      </c>
      <c r="S30" s="94"/>
      <c r="T30" s="95">
        <v>9</v>
      </c>
      <c r="U30" s="95">
        <f t="shared" si="0"/>
        <v>2</v>
      </c>
      <c r="V30" s="95"/>
      <c r="W30" s="96"/>
      <c r="X30" s="97"/>
    </row>
    <row r="31" spans="1:24" ht="18" customHeight="1" x14ac:dyDescent="0.2">
      <c r="A31" s="88">
        <v>9</v>
      </c>
      <c r="B31" s="89">
        <v>15</v>
      </c>
      <c r="C31" s="90">
        <v>10090436720</v>
      </c>
      <c r="D31" s="91" t="s">
        <v>69</v>
      </c>
      <c r="E31" s="92" t="s">
        <v>64</v>
      </c>
      <c r="F31" s="93" t="s">
        <v>28</v>
      </c>
      <c r="G31" s="147" t="s">
        <v>50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>
        <v>1</v>
      </c>
      <c r="T31" s="95">
        <v>4</v>
      </c>
      <c r="U31" s="95">
        <f t="shared" si="0"/>
        <v>1</v>
      </c>
      <c r="V31" s="95"/>
      <c r="W31" s="96"/>
      <c r="X31" s="97"/>
    </row>
    <row r="32" spans="1:24" ht="18" customHeight="1" x14ac:dyDescent="0.2">
      <c r="A32" s="88">
        <v>10</v>
      </c>
      <c r="B32" s="89">
        <v>25</v>
      </c>
      <c r="C32" s="90">
        <v>10083057141</v>
      </c>
      <c r="D32" s="91" t="s">
        <v>83</v>
      </c>
      <c r="E32" s="92" t="s">
        <v>84</v>
      </c>
      <c r="F32" s="93" t="s">
        <v>33</v>
      </c>
      <c r="G32" s="147" t="s">
        <v>85</v>
      </c>
      <c r="H32" s="94"/>
      <c r="I32" s="94"/>
      <c r="J32" s="94"/>
      <c r="K32" s="94">
        <v>1</v>
      </c>
      <c r="L32" s="94"/>
      <c r="M32" s="94"/>
      <c r="N32" s="94"/>
      <c r="O32" s="94"/>
      <c r="P32" s="94"/>
      <c r="Q32" s="94"/>
      <c r="R32" s="94"/>
      <c r="S32" s="94"/>
      <c r="T32" s="95">
        <v>12</v>
      </c>
      <c r="U32" s="95">
        <f>SUM(H32:S32)</f>
        <v>1</v>
      </c>
      <c r="V32" s="95"/>
      <c r="W32" s="96"/>
      <c r="X32" s="97"/>
    </row>
    <row r="33" spans="1:24" ht="18" customHeight="1" x14ac:dyDescent="0.2">
      <c r="A33" s="88">
        <v>11</v>
      </c>
      <c r="B33" s="89">
        <v>23</v>
      </c>
      <c r="C33" s="90">
        <v>10119333626</v>
      </c>
      <c r="D33" s="91" t="s">
        <v>59</v>
      </c>
      <c r="E33" s="92" t="s">
        <v>60</v>
      </c>
      <c r="F33" s="93" t="s">
        <v>28</v>
      </c>
      <c r="G33" s="147" t="s">
        <v>30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5">
        <v>7</v>
      </c>
      <c r="U33" s="95"/>
      <c r="V33" s="95"/>
      <c r="W33" s="96"/>
      <c r="X33" s="97"/>
    </row>
    <row r="34" spans="1:24" ht="18" customHeight="1" x14ac:dyDescent="0.2">
      <c r="A34" s="88">
        <v>12</v>
      </c>
      <c r="B34" s="89">
        <v>49</v>
      </c>
      <c r="C34" s="98">
        <v>10091161388</v>
      </c>
      <c r="D34" s="91" t="s">
        <v>86</v>
      </c>
      <c r="E34" s="92" t="s">
        <v>87</v>
      </c>
      <c r="F34" s="93" t="s">
        <v>28</v>
      </c>
      <c r="G34" s="147" t="s">
        <v>80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5">
        <v>10</v>
      </c>
      <c r="U34" s="95"/>
      <c r="V34" s="95"/>
      <c r="W34" s="96"/>
      <c r="X34" s="97"/>
    </row>
    <row r="35" spans="1:24" ht="18" customHeight="1" x14ac:dyDescent="0.2">
      <c r="A35" s="88">
        <v>13</v>
      </c>
      <c r="B35" s="89">
        <v>53</v>
      </c>
      <c r="C35" s="90">
        <v>10096458194</v>
      </c>
      <c r="D35" s="91" t="s">
        <v>88</v>
      </c>
      <c r="E35" s="92" t="s">
        <v>89</v>
      </c>
      <c r="F35" s="93" t="s">
        <v>31</v>
      </c>
      <c r="G35" s="147" t="s">
        <v>80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>
        <v>13</v>
      </c>
      <c r="U35" s="95"/>
      <c r="V35" s="95"/>
      <c r="W35" s="96"/>
      <c r="X35" s="97"/>
    </row>
    <row r="36" spans="1:24" ht="18" customHeight="1" x14ac:dyDescent="0.2">
      <c r="A36" s="88" t="s">
        <v>22</v>
      </c>
      <c r="B36" s="89">
        <v>34</v>
      </c>
      <c r="C36" s="90">
        <v>10105987638</v>
      </c>
      <c r="D36" s="91" t="s">
        <v>90</v>
      </c>
      <c r="E36" s="92" t="s">
        <v>91</v>
      </c>
      <c r="F36" s="93" t="s">
        <v>31</v>
      </c>
      <c r="G36" s="147" t="s">
        <v>67</v>
      </c>
      <c r="H36" s="99"/>
      <c r="I36" s="99"/>
      <c r="J36" s="99">
        <v>3</v>
      </c>
      <c r="K36" s="99"/>
      <c r="L36" s="99"/>
      <c r="M36" s="99"/>
      <c r="N36" s="100"/>
      <c r="O36" s="100"/>
      <c r="P36" s="100"/>
      <c r="Q36" s="100"/>
      <c r="R36" s="100"/>
      <c r="S36" s="100"/>
      <c r="T36" s="99"/>
      <c r="U36" s="95"/>
      <c r="V36" s="101"/>
      <c r="W36" s="101"/>
      <c r="X36" s="102"/>
    </row>
    <row r="37" spans="1:24" ht="18" customHeight="1" x14ac:dyDescent="0.2">
      <c r="A37" s="88" t="s">
        <v>22</v>
      </c>
      <c r="B37" s="89">
        <v>35</v>
      </c>
      <c r="C37" s="90">
        <v>10119569153</v>
      </c>
      <c r="D37" s="91" t="s">
        <v>92</v>
      </c>
      <c r="E37" s="92" t="s">
        <v>93</v>
      </c>
      <c r="F37" s="93" t="s">
        <v>31</v>
      </c>
      <c r="G37" s="147" t="s">
        <v>67</v>
      </c>
      <c r="H37" s="94"/>
      <c r="I37" s="94"/>
      <c r="J37" s="94">
        <v>2</v>
      </c>
      <c r="K37" s="94"/>
      <c r="L37" s="94"/>
      <c r="M37" s="94"/>
      <c r="N37" s="94"/>
      <c r="O37" s="94"/>
      <c r="P37" s="94"/>
      <c r="Q37" s="94"/>
      <c r="R37" s="94"/>
      <c r="S37" s="94"/>
      <c r="T37" s="95"/>
      <c r="U37" s="95"/>
      <c r="V37" s="95"/>
      <c r="W37" s="96"/>
      <c r="X37" s="97"/>
    </row>
    <row r="38" spans="1:24" ht="18" customHeight="1" x14ac:dyDescent="0.2">
      <c r="A38" s="88" t="s">
        <v>22</v>
      </c>
      <c r="B38" s="89">
        <v>14</v>
      </c>
      <c r="C38" s="90">
        <v>10099853804</v>
      </c>
      <c r="D38" s="91" t="s">
        <v>54</v>
      </c>
      <c r="E38" s="92" t="s">
        <v>55</v>
      </c>
      <c r="F38" s="93" t="s">
        <v>28</v>
      </c>
      <c r="G38" s="147" t="s">
        <v>50</v>
      </c>
      <c r="H38" s="95"/>
      <c r="I38" s="95"/>
      <c r="J38" s="95">
        <v>1</v>
      </c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6"/>
      <c r="X38" s="97"/>
    </row>
    <row r="39" spans="1:24" ht="18" customHeight="1" x14ac:dyDescent="0.2">
      <c r="A39" s="88" t="s">
        <v>22</v>
      </c>
      <c r="B39" s="89">
        <v>22</v>
      </c>
      <c r="C39" s="90">
        <v>10104284983</v>
      </c>
      <c r="D39" s="91" t="s">
        <v>65</v>
      </c>
      <c r="E39" s="92" t="s">
        <v>94</v>
      </c>
      <c r="F39" s="93" t="s">
        <v>31</v>
      </c>
      <c r="G39" s="147" t="s">
        <v>30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6"/>
      <c r="X39" s="97"/>
    </row>
    <row r="40" spans="1:24" ht="18" customHeight="1" x14ac:dyDescent="0.2">
      <c r="A40" s="88" t="s">
        <v>22</v>
      </c>
      <c r="B40" s="89">
        <v>13</v>
      </c>
      <c r="C40" s="90">
        <v>10090367305</v>
      </c>
      <c r="D40" s="91" t="s">
        <v>62</v>
      </c>
      <c r="E40" s="92" t="s">
        <v>63</v>
      </c>
      <c r="F40" s="93" t="s">
        <v>31</v>
      </c>
      <c r="G40" s="147" t="s">
        <v>50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6"/>
      <c r="X40" s="97"/>
    </row>
    <row r="41" spans="1:24" ht="18" customHeight="1" x14ac:dyDescent="0.2">
      <c r="A41" s="88" t="s">
        <v>22</v>
      </c>
      <c r="B41" s="89">
        <v>19</v>
      </c>
      <c r="C41" s="90">
        <v>10089250791</v>
      </c>
      <c r="D41" s="91" t="s">
        <v>95</v>
      </c>
      <c r="E41" s="92" t="s">
        <v>96</v>
      </c>
      <c r="F41" s="93" t="s">
        <v>31</v>
      </c>
      <c r="G41" s="147" t="s">
        <v>97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6"/>
      <c r="X41" s="97"/>
    </row>
    <row r="42" spans="1:24" ht="18" customHeight="1" x14ac:dyDescent="0.2">
      <c r="A42" s="88" t="s">
        <v>22</v>
      </c>
      <c r="B42" s="89">
        <v>32</v>
      </c>
      <c r="C42" s="90">
        <v>10081412080</v>
      </c>
      <c r="D42" s="91" t="s">
        <v>98</v>
      </c>
      <c r="E42" s="92" t="s">
        <v>99</v>
      </c>
      <c r="F42" s="93" t="s">
        <v>28</v>
      </c>
      <c r="G42" s="147" t="s">
        <v>72</v>
      </c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6"/>
      <c r="X42" s="97"/>
    </row>
    <row r="43" spans="1:24" ht="18" customHeight="1" x14ac:dyDescent="0.2">
      <c r="A43" s="88" t="s">
        <v>22</v>
      </c>
      <c r="B43" s="89">
        <v>50</v>
      </c>
      <c r="C43" s="90">
        <v>10091437234</v>
      </c>
      <c r="D43" s="91" t="s">
        <v>100</v>
      </c>
      <c r="E43" s="92" t="s">
        <v>101</v>
      </c>
      <c r="F43" s="93" t="s">
        <v>31</v>
      </c>
      <c r="G43" s="147" t="s">
        <v>80</v>
      </c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6"/>
      <c r="X43" s="97"/>
    </row>
    <row r="44" spans="1:24" ht="18" customHeight="1" x14ac:dyDescent="0.2">
      <c r="A44" s="88" t="s">
        <v>22</v>
      </c>
      <c r="B44" s="89">
        <v>41</v>
      </c>
      <c r="C44" s="90">
        <v>10114710463</v>
      </c>
      <c r="D44" s="91" t="s">
        <v>102</v>
      </c>
      <c r="E44" s="92" t="s">
        <v>103</v>
      </c>
      <c r="F44" s="93" t="s">
        <v>33</v>
      </c>
      <c r="G44" s="147" t="s">
        <v>75</v>
      </c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6"/>
      <c r="X44" s="97"/>
    </row>
    <row r="45" spans="1:24" ht="18" customHeight="1" x14ac:dyDescent="0.2">
      <c r="A45" s="88" t="s">
        <v>22</v>
      </c>
      <c r="B45" s="89">
        <v>27</v>
      </c>
      <c r="C45" s="90">
        <v>10098741940</v>
      </c>
      <c r="D45" s="91" t="s">
        <v>104</v>
      </c>
      <c r="E45" s="92" t="s">
        <v>105</v>
      </c>
      <c r="F45" s="93" t="s">
        <v>33</v>
      </c>
      <c r="G45" s="147" t="s">
        <v>85</v>
      </c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6"/>
      <c r="X45" s="97"/>
    </row>
    <row r="46" spans="1:24" ht="18" customHeight="1" x14ac:dyDescent="0.2">
      <c r="A46" s="88" t="s">
        <v>22</v>
      </c>
      <c r="B46" s="89">
        <v>20</v>
      </c>
      <c r="C46" s="90">
        <v>10119055457</v>
      </c>
      <c r="D46" s="91" t="s">
        <v>106</v>
      </c>
      <c r="E46" s="92" t="s">
        <v>107</v>
      </c>
      <c r="F46" s="93" t="s">
        <v>33</v>
      </c>
      <c r="G46" s="147" t="s">
        <v>97</v>
      </c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6"/>
      <c r="X46" s="97"/>
    </row>
    <row r="47" spans="1:24" ht="18" customHeight="1" x14ac:dyDescent="0.2">
      <c r="A47" s="88" t="s">
        <v>22</v>
      </c>
      <c r="B47" s="89">
        <v>37</v>
      </c>
      <c r="C47" s="90">
        <v>10119582691</v>
      </c>
      <c r="D47" s="91" t="s">
        <v>108</v>
      </c>
      <c r="E47" s="92" t="s">
        <v>109</v>
      </c>
      <c r="F47" s="93" t="s">
        <v>33</v>
      </c>
      <c r="G47" s="147" t="s">
        <v>67</v>
      </c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6"/>
      <c r="X47" s="97"/>
    </row>
    <row r="48" spans="1:24" ht="18" customHeight="1" x14ac:dyDescent="0.2">
      <c r="A48" s="88" t="s">
        <v>22</v>
      </c>
      <c r="B48" s="89">
        <v>55</v>
      </c>
      <c r="C48" s="90">
        <v>10107339978</v>
      </c>
      <c r="D48" s="91" t="s">
        <v>110</v>
      </c>
      <c r="E48" s="92" t="s">
        <v>111</v>
      </c>
      <c r="F48" s="93" t="s">
        <v>28</v>
      </c>
      <c r="G48" s="147" t="s">
        <v>80</v>
      </c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6"/>
      <c r="X48" s="97"/>
    </row>
    <row r="49" spans="1:24" ht="18" customHeight="1" x14ac:dyDescent="0.2">
      <c r="A49" s="88" t="s">
        <v>22</v>
      </c>
      <c r="B49" s="89">
        <v>54</v>
      </c>
      <c r="C49" s="90">
        <v>10096431623</v>
      </c>
      <c r="D49" s="91" t="s">
        <v>112</v>
      </c>
      <c r="E49" s="92" t="s">
        <v>113</v>
      </c>
      <c r="F49" s="93" t="s">
        <v>31</v>
      </c>
      <c r="G49" s="147" t="s">
        <v>80</v>
      </c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  <c r="X49" s="97"/>
    </row>
    <row r="50" spans="1:24" ht="18" customHeight="1" x14ac:dyDescent="0.2">
      <c r="A50" s="88" t="s">
        <v>22</v>
      </c>
      <c r="B50" s="89">
        <v>33</v>
      </c>
      <c r="C50" s="90">
        <v>10096944915</v>
      </c>
      <c r="D50" s="91" t="s">
        <v>114</v>
      </c>
      <c r="E50" s="92" t="s">
        <v>115</v>
      </c>
      <c r="F50" s="93" t="s">
        <v>32</v>
      </c>
      <c r="G50" s="147" t="s">
        <v>116</v>
      </c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6"/>
      <c r="X50" s="97"/>
    </row>
    <row r="51" spans="1:24" ht="18" customHeight="1" x14ac:dyDescent="0.2">
      <c r="A51" s="88" t="s">
        <v>22</v>
      </c>
      <c r="B51" s="89">
        <v>16</v>
      </c>
      <c r="C51" s="90">
        <v>10116028552</v>
      </c>
      <c r="D51" s="91" t="s">
        <v>117</v>
      </c>
      <c r="E51" s="92" t="s">
        <v>118</v>
      </c>
      <c r="F51" s="93" t="s">
        <v>33</v>
      </c>
      <c r="G51" s="147" t="s">
        <v>50</v>
      </c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6"/>
      <c r="X51" s="97"/>
    </row>
    <row r="52" spans="1:24" ht="18" customHeight="1" x14ac:dyDescent="0.2">
      <c r="A52" s="88" t="s">
        <v>22</v>
      </c>
      <c r="B52" s="89">
        <v>26</v>
      </c>
      <c r="C52" s="90">
        <v>10076267343</v>
      </c>
      <c r="D52" s="91" t="s">
        <v>119</v>
      </c>
      <c r="E52" s="92" t="s">
        <v>120</v>
      </c>
      <c r="F52" s="93" t="s">
        <v>33</v>
      </c>
      <c r="G52" s="147" t="s">
        <v>85</v>
      </c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6"/>
      <c r="X52" s="97"/>
    </row>
    <row r="53" spans="1:24" ht="18" customHeight="1" x14ac:dyDescent="0.2">
      <c r="A53" s="88" t="s">
        <v>22</v>
      </c>
      <c r="B53" s="89">
        <v>44</v>
      </c>
      <c r="C53" s="90"/>
      <c r="D53" s="91" t="s">
        <v>121</v>
      </c>
      <c r="E53" s="92" t="s">
        <v>122</v>
      </c>
      <c r="F53" s="93" t="s">
        <v>32</v>
      </c>
      <c r="G53" s="147" t="s">
        <v>80</v>
      </c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6"/>
      <c r="X53" s="97"/>
    </row>
    <row r="54" spans="1:24" ht="18" customHeight="1" x14ac:dyDescent="0.2">
      <c r="A54" s="88" t="s">
        <v>22</v>
      </c>
      <c r="B54" s="89">
        <v>28</v>
      </c>
      <c r="C54" s="90">
        <v>10119617855</v>
      </c>
      <c r="D54" s="91" t="s">
        <v>123</v>
      </c>
      <c r="E54" s="92" t="s">
        <v>124</v>
      </c>
      <c r="F54" s="93" t="s">
        <v>33</v>
      </c>
      <c r="G54" s="147" t="s">
        <v>85</v>
      </c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6"/>
      <c r="X54" s="97"/>
    </row>
    <row r="55" spans="1:24" ht="18" customHeight="1" x14ac:dyDescent="0.2">
      <c r="A55" s="88" t="s">
        <v>22</v>
      </c>
      <c r="B55" s="89">
        <v>57</v>
      </c>
      <c r="C55" s="90"/>
      <c r="D55" s="91" t="s">
        <v>125</v>
      </c>
      <c r="E55" s="92" t="s">
        <v>126</v>
      </c>
      <c r="F55" s="93" t="s">
        <v>32</v>
      </c>
      <c r="G55" s="147" t="s">
        <v>80</v>
      </c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6"/>
      <c r="X55" s="97"/>
    </row>
    <row r="56" spans="1:24" ht="18" customHeight="1" x14ac:dyDescent="0.2">
      <c r="A56" s="88" t="s">
        <v>22</v>
      </c>
      <c r="B56" s="89">
        <v>17</v>
      </c>
      <c r="C56" s="90">
        <v>10119067177</v>
      </c>
      <c r="D56" s="91" t="s">
        <v>127</v>
      </c>
      <c r="E56" s="92" t="s">
        <v>128</v>
      </c>
      <c r="F56" s="93" t="s">
        <v>33</v>
      </c>
      <c r="G56" s="147" t="s">
        <v>50</v>
      </c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6"/>
      <c r="X56" s="97"/>
    </row>
    <row r="57" spans="1:24" ht="18" customHeight="1" x14ac:dyDescent="0.2">
      <c r="A57" s="88" t="s">
        <v>22</v>
      </c>
      <c r="B57" s="89">
        <v>36</v>
      </c>
      <c r="C57" s="90">
        <v>10119354642</v>
      </c>
      <c r="D57" s="91" t="s">
        <v>129</v>
      </c>
      <c r="E57" s="92" t="s">
        <v>130</v>
      </c>
      <c r="F57" s="93" t="s">
        <v>33</v>
      </c>
      <c r="G57" s="147" t="s">
        <v>67</v>
      </c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6"/>
      <c r="X57" s="97"/>
    </row>
    <row r="58" spans="1:24" ht="18" customHeight="1" x14ac:dyDescent="0.2">
      <c r="A58" s="88" t="s">
        <v>22</v>
      </c>
      <c r="B58" s="89">
        <v>59</v>
      </c>
      <c r="C58" s="90"/>
      <c r="D58" s="91" t="s">
        <v>131</v>
      </c>
      <c r="E58" s="92" t="s">
        <v>132</v>
      </c>
      <c r="F58" s="93" t="s">
        <v>33</v>
      </c>
      <c r="G58" s="147" t="s">
        <v>80</v>
      </c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6"/>
      <c r="X58" s="97"/>
    </row>
    <row r="59" spans="1:24" ht="18" customHeight="1" x14ac:dyDescent="0.2">
      <c r="A59" s="88" t="s">
        <v>22</v>
      </c>
      <c r="B59" s="89">
        <v>29</v>
      </c>
      <c r="C59" s="90"/>
      <c r="D59" s="91" t="s">
        <v>133</v>
      </c>
      <c r="E59" s="92" t="s">
        <v>134</v>
      </c>
      <c r="F59" s="93" t="s">
        <v>32</v>
      </c>
      <c r="G59" s="147" t="s">
        <v>135</v>
      </c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6"/>
      <c r="X59" s="97"/>
    </row>
    <row r="60" spans="1:24" ht="18" customHeight="1" x14ac:dyDescent="0.2">
      <c r="A60" s="88" t="s">
        <v>22</v>
      </c>
      <c r="B60" s="89">
        <v>51</v>
      </c>
      <c r="C60" s="90"/>
      <c r="D60" s="91" t="s">
        <v>136</v>
      </c>
      <c r="E60" s="92" t="s">
        <v>137</v>
      </c>
      <c r="F60" s="93" t="s">
        <v>33</v>
      </c>
      <c r="G60" s="147" t="s">
        <v>80</v>
      </c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6"/>
      <c r="X60" s="97"/>
    </row>
    <row r="61" spans="1:24" ht="18" customHeight="1" x14ac:dyDescent="0.2">
      <c r="A61" s="88" t="s">
        <v>22</v>
      </c>
      <c r="B61" s="89">
        <v>60</v>
      </c>
      <c r="C61" s="90"/>
      <c r="D61" s="91" t="s">
        <v>138</v>
      </c>
      <c r="E61" s="92" t="s">
        <v>139</v>
      </c>
      <c r="F61" s="93" t="s">
        <v>33</v>
      </c>
      <c r="G61" s="147" t="s">
        <v>80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6"/>
      <c r="X61" s="97"/>
    </row>
    <row r="62" spans="1:24" ht="18" customHeight="1" x14ac:dyDescent="0.2">
      <c r="A62" s="88" t="s">
        <v>22</v>
      </c>
      <c r="B62" s="89">
        <v>58</v>
      </c>
      <c r="C62" s="90"/>
      <c r="D62" s="91" t="s">
        <v>140</v>
      </c>
      <c r="E62" s="92" t="s">
        <v>141</v>
      </c>
      <c r="F62" s="93" t="s">
        <v>32</v>
      </c>
      <c r="G62" s="147" t="s">
        <v>80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6"/>
      <c r="X62" s="97"/>
    </row>
    <row r="63" spans="1:24" ht="18" customHeight="1" x14ac:dyDescent="0.2">
      <c r="A63" s="88" t="s">
        <v>22</v>
      </c>
      <c r="B63" s="89">
        <v>52</v>
      </c>
      <c r="C63" s="90"/>
      <c r="D63" s="91" t="s">
        <v>142</v>
      </c>
      <c r="E63" s="92" t="s">
        <v>143</v>
      </c>
      <c r="F63" s="93" t="s">
        <v>33</v>
      </c>
      <c r="G63" s="147" t="s">
        <v>80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6"/>
      <c r="X63" s="97"/>
    </row>
    <row r="64" spans="1:24" ht="18" customHeight="1" x14ac:dyDescent="0.2">
      <c r="A64" s="88" t="s">
        <v>22</v>
      </c>
      <c r="B64" s="89">
        <v>56</v>
      </c>
      <c r="C64" s="90"/>
      <c r="D64" s="91" t="s">
        <v>144</v>
      </c>
      <c r="E64" s="92" t="s">
        <v>145</v>
      </c>
      <c r="F64" s="93" t="s">
        <v>32</v>
      </c>
      <c r="G64" s="147" t="s">
        <v>80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6"/>
      <c r="X64" s="97"/>
    </row>
    <row r="65" spans="1:24" ht="18" customHeight="1" x14ac:dyDescent="0.2">
      <c r="A65" s="88" t="s">
        <v>22</v>
      </c>
      <c r="B65" s="89">
        <v>43</v>
      </c>
      <c r="C65" s="90"/>
      <c r="D65" s="91" t="s">
        <v>146</v>
      </c>
      <c r="E65" s="92" t="s">
        <v>147</v>
      </c>
      <c r="F65" s="93" t="s">
        <v>32</v>
      </c>
      <c r="G65" s="147" t="s">
        <v>80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6"/>
      <c r="X65" s="97"/>
    </row>
    <row r="66" spans="1:24" ht="18" customHeight="1" x14ac:dyDescent="0.2">
      <c r="A66" s="88" t="s">
        <v>22</v>
      </c>
      <c r="B66" s="89">
        <v>45</v>
      </c>
      <c r="C66" s="90"/>
      <c r="D66" s="91" t="s">
        <v>148</v>
      </c>
      <c r="E66" s="92" t="s">
        <v>149</v>
      </c>
      <c r="F66" s="93" t="s">
        <v>32</v>
      </c>
      <c r="G66" s="147" t="s">
        <v>80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6"/>
      <c r="X66" s="97"/>
    </row>
    <row r="67" spans="1:24" ht="18" customHeight="1" x14ac:dyDescent="0.2">
      <c r="A67" s="88" t="s">
        <v>22</v>
      </c>
      <c r="B67" s="89">
        <v>46</v>
      </c>
      <c r="C67" s="90"/>
      <c r="D67" s="91" t="s">
        <v>150</v>
      </c>
      <c r="E67" s="92" t="s">
        <v>61</v>
      </c>
      <c r="F67" s="93" t="s">
        <v>32</v>
      </c>
      <c r="G67" s="147" t="s">
        <v>80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6"/>
      <c r="X67" s="97"/>
    </row>
    <row r="68" spans="1:24" ht="18" customHeight="1" x14ac:dyDescent="0.2">
      <c r="A68" s="88" t="s">
        <v>22</v>
      </c>
      <c r="B68" s="89">
        <v>61</v>
      </c>
      <c r="C68" s="90"/>
      <c r="D68" s="91" t="s">
        <v>151</v>
      </c>
      <c r="E68" s="92" t="s">
        <v>152</v>
      </c>
      <c r="F68" s="93" t="s">
        <v>33</v>
      </c>
      <c r="G68" s="147" t="s">
        <v>80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6"/>
      <c r="X68" s="97"/>
    </row>
    <row r="69" spans="1:24" ht="18" customHeight="1" x14ac:dyDescent="0.2">
      <c r="A69" s="88" t="s">
        <v>22</v>
      </c>
      <c r="B69" s="89">
        <v>62</v>
      </c>
      <c r="C69" s="90"/>
      <c r="D69" s="91" t="s">
        <v>153</v>
      </c>
      <c r="E69" s="92" t="s">
        <v>154</v>
      </c>
      <c r="F69" s="93" t="s">
        <v>33</v>
      </c>
      <c r="G69" s="147" t="s">
        <v>80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6"/>
      <c r="X69" s="97"/>
    </row>
    <row r="70" spans="1:24" ht="18" customHeight="1" x14ac:dyDescent="0.2">
      <c r="A70" s="88" t="s">
        <v>22</v>
      </c>
      <c r="B70" s="89">
        <v>63</v>
      </c>
      <c r="C70" s="90"/>
      <c r="D70" s="91" t="s">
        <v>155</v>
      </c>
      <c r="E70" s="92" t="s">
        <v>147</v>
      </c>
      <c r="F70" s="93" t="s">
        <v>33</v>
      </c>
      <c r="G70" s="147" t="s">
        <v>80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6"/>
      <c r="X70" s="97"/>
    </row>
    <row r="71" spans="1:24" ht="18" customHeight="1" x14ac:dyDescent="0.2">
      <c r="A71" s="88" t="s">
        <v>22</v>
      </c>
      <c r="B71" s="89">
        <v>64</v>
      </c>
      <c r="C71" s="90"/>
      <c r="D71" s="91" t="s">
        <v>156</v>
      </c>
      <c r="E71" s="92" t="s">
        <v>157</v>
      </c>
      <c r="F71" s="93" t="s">
        <v>31</v>
      </c>
      <c r="G71" s="147" t="s">
        <v>80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6"/>
      <c r="X71" s="97"/>
    </row>
    <row r="72" spans="1:24" ht="18" customHeight="1" x14ac:dyDescent="0.2">
      <c r="A72" s="88" t="s">
        <v>22</v>
      </c>
      <c r="B72" s="89">
        <v>65</v>
      </c>
      <c r="C72" s="90"/>
      <c r="D72" s="91" t="s">
        <v>158</v>
      </c>
      <c r="E72" s="92" t="s">
        <v>159</v>
      </c>
      <c r="F72" s="93" t="s">
        <v>33</v>
      </c>
      <c r="G72" s="147" t="s">
        <v>80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6"/>
      <c r="X72" s="97"/>
    </row>
    <row r="73" spans="1:24" ht="18" customHeight="1" x14ac:dyDescent="0.2">
      <c r="A73" s="88" t="s">
        <v>22</v>
      </c>
      <c r="B73" s="89">
        <v>66</v>
      </c>
      <c r="C73" s="90"/>
      <c r="D73" s="91" t="s">
        <v>160</v>
      </c>
      <c r="E73" s="92" t="s">
        <v>161</v>
      </c>
      <c r="F73" s="93" t="s">
        <v>33</v>
      </c>
      <c r="G73" s="147" t="s">
        <v>80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6"/>
      <c r="X73" s="97"/>
    </row>
    <row r="74" spans="1:24" ht="18" customHeight="1" x14ac:dyDescent="0.2">
      <c r="A74" s="88" t="s">
        <v>22</v>
      </c>
      <c r="B74" s="89">
        <v>42</v>
      </c>
      <c r="C74" s="90"/>
      <c r="D74" s="91" t="s">
        <v>162</v>
      </c>
      <c r="E74" s="92" t="s">
        <v>55</v>
      </c>
      <c r="F74" s="93" t="s">
        <v>32</v>
      </c>
      <c r="G74" s="147" t="s">
        <v>80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6"/>
      <c r="X74" s="97"/>
    </row>
    <row r="75" spans="1:24" ht="18" customHeight="1" x14ac:dyDescent="0.2">
      <c r="A75" s="88" t="s">
        <v>22</v>
      </c>
      <c r="B75" s="89">
        <v>69</v>
      </c>
      <c r="C75" s="90"/>
      <c r="D75" s="91" t="s">
        <v>163</v>
      </c>
      <c r="E75" s="92" t="s">
        <v>164</v>
      </c>
      <c r="F75" s="93" t="s">
        <v>33</v>
      </c>
      <c r="G75" s="147" t="s">
        <v>80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6"/>
      <c r="X75" s="97"/>
    </row>
    <row r="76" spans="1:24" ht="18" customHeight="1" x14ac:dyDescent="0.2">
      <c r="A76" s="88" t="s">
        <v>22</v>
      </c>
      <c r="B76" s="89">
        <v>68</v>
      </c>
      <c r="C76" s="90"/>
      <c r="D76" s="91" t="s">
        <v>165</v>
      </c>
      <c r="E76" s="92" t="s">
        <v>166</v>
      </c>
      <c r="F76" s="93" t="s">
        <v>33</v>
      </c>
      <c r="G76" s="147" t="s">
        <v>80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6"/>
      <c r="X76" s="97"/>
    </row>
    <row r="77" spans="1:24" ht="18" customHeight="1" x14ac:dyDescent="0.2">
      <c r="A77" s="88" t="s">
        <v>22</v>
      </c>
      <c r="B77" s="89">
        <v>67</v>
      </c>
      <c r="C77" s="90"/>
      <c r="D77" s="91" t="s">
        <v>167</v>
      </c>
      <c r="E77" s="92" t="s">
        <v>168</v>
      </c>
      <c r="F77" s="93" t="s">
        <v>33</v>
      </c>
      <c r="G77" s="147" t="s">
        <v>80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6"/>
      <c r="X77" s="97"/>
    </row>
    <row r="78" spans="1:24" ht="18" customHeight="1" x14ac:dyDescent="0.2">
      <c r="A78" s="88" t="s">
        <v>23</v>
      </c>
      <c r="B78" s="89">
        <v>38</v>
      </c>
      <c r="C78" s="90">
        <v>10113498771</v>
      </c>
      <c r="D78" s="91" t="s">
        <v>169</v>
      </c>
      <c r="E78" s="92" t="s">
        <v>170</v>
      </c>
      <c r="F78" s="93" t="s">
        <v>31</v>
      </c>
      <c r="G78" s="147" t="s">
        <v>66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6"/>
      <c r="X78" s="97"/>
    </row>
    <row r="79" spans="1:24" ht="18" customHeight="1" thickBot="1" x14ac:dyDescent="0.25">
      <c r="A79" s="103" t="s">
        <v>23</v>
      </c>
      <c r="B79" s="104">
        <v>39</v>
      </c>
      <c r="C79" s="105">
        <v>10095184666</v>
      </c>
      <c r="D79" s="106" t="s">
        <v>171</v>
      </c>
      <c r="E79" s="107" t="s">
        <v>172</v>
      </c>
      <c r="F79" s="108" t="s">
        <v>33</v>
      </c>
      <c r="G79" s="148" t="s">
        <v>66</v>
      </c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10"/>
      <c r="X79" s="111"/>
    </row>
    <row r="80" spans="1:24" ht="5.25" customHeight="1" thickTop="1" thickBot="1" x14ac:dyDescent="0.25">
      <c r="A80" s="35"/>
      <c r="B80" s="36"/>
      <c r="C80" s="36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</row>
    <row r="81" spans="1:24" ht="13.5" customHeight="1" thickTop="1" x14ac:dyDescent="0.2">
      <c r="A81" s="121" t="s">
        <v>24</v>
      </c>
      <c r="B81" s="115"/>
      <c r="C81" s="115"/>
      <c r="D81" s="115"/>
      <c r="E81" s="43"/>
      <c r="F81" s="43"/>
      <c r="G81" s="43"/>
      <c r="H81" s="115" t="s">
        <v>25</v>
      </c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6"/>
    </row>
    <row r="82" spans="1:24" ht="13.5" customHeight="1" x14ac:dyDescent="0.2">
      <c r="A82" s="44" t="s">
        <v>189</v>
      </c>
      <c r="B82" s="45"/>
      <c r="C82" s="46"/>
      <c r="D82" s="47"/>
      <c r="E82" s="48"/>
      <c r="F82" s="47"/>
      <c r="G82" s="49"/>
      <c r="H82" s="50"/>
      <c r="I82" s="50"/>
      <c r="J82" s="50"/>
      <c r="K82" s="50"/>
      <c r="L82" s="50"/>
      <c r="M82" s="51"/>
      <c r="N82" s="51"/>
      <c r="O82" s="51"/>
      <c r="P82" s="51"/>
      <c r="Q82" s="51"/>
      <c r="R82" s="51"/>
      <c r="T82" s="83" t="s">
        <v>36</v>
      </c>
      <c r="U82" s="84">
        <v>10</v>
      </c>
      <c r="W82" s="85" t="s">
        <v>37</v>
      </c>
      <c r="X82" s="86">
        <f>COUNTIF(F$21:F176,"ЗМС")</f>
        <v>0</v>
      </c>
    </row>
    <row r="83" spans="1:24" ht="13.5" customHeight="1" x14ac:dyDescent="0.2">
      <c r="A83" s="44" t="s">
        <v>190</v>
      </c>
      <c r="B83" s="45"/>
      <c r="C83" s="56"/>
      <c r="D83" s="57"/>
      <c r="E83" s="58"/>
      <c r="F83" s="57"/>
      <c r="G83" s="59"/>
      <c r="H83" s="50"/>
      <c r="I83" s="50"/>
      <c r="J83" s="50"/>
      <c r="K83" s="50"/>
      <c r="L83" s="50"/>
      <c r="M83" s="51"/>
      <c r="N83" s="51"/>
      <c r="O83" s="51"/>
      <c r="P83" s="51"/>
      <c r="Q83" s="51"/>
      <c r="R83" s="51"/>
      <c r="T83" s="52" t="s">
        <v>38</v>
      </c>
      <c r="U83" s="53">
        <f>U84+U89</f>
        <v>57</v>
      </c>
      <c r="W83" s="54" t="s">
        <v>39</v>
      </c>
      <c r="X83" s="55">
        <f>COUNTIF(F$20:F175,"МСМК")</f>
        <v>0</v>
      </c>
    </row>
    <row r="84" spans="1:24" ht="13.5" customHeight="1" x14ac:dyDescent="0.2">
      <c r="A84" s="44" t="s">
        <v>191</v>
      </c>
      <c r="B84" s="45"/>
      <c r="C84" s="60"/>
      <c r="D84" s="57"/>
      <c r="E84" s="58"/>
      <c r="F84" s="57"/>
      <c r="G84" s="59"/>
      <c r="H84" s="50"/>
      <c r="I84" s="50"/>
      <c r="J84" s="50"/>
      <c r="K84" s="50"/>
      <c r="L84" s="50"/>
      <c r="M84" s="51"/>
      <c r="N84" s="51"/>
      <c r="O84" s="51"/>
      <c r="P84" s="51"/>
      <c r="Q84" s="51"/>
      <c r="R84" s="51"/>
      <c r="T84" s="52" t="s">
        <v>40</v>
      </c>
      <c r="U84" s="53">
        <f>U85+U86+U88</f>
        <v>55</v>
      </c>
      <c r="W84" s="54" t="s">
        <v>41</v>
      </c>
      <c r="X84" s="55">
        <f>COUNTIF(F$20:F79,"МС")</f>
        <v>0</v>
      </c>
    </row>
    <row r="85" spans="1:24" ht="13.5" customHeight="1" x14ac:dyDescent="0.2">
      <c r="A85" s="44" t="s">
        <v>192</v>
      </c>
      <c r="B85" s="45"/>
      <c r="C85" s="60"/>
      <c r="D85" s="57"/>
      <c r="E85" s="58"/>
      <c r="F85" s="57"/>
      <c r="G85" s="59"/>
      <c r="H85" s="50"/>
      <c r="I85" s="50"/>
      <c r="J85" s="50"/>
      <c r="K85" s="50"/>
      <c r="L85" s="50"/>
      <c r="M85" s="51"/>
      <c r="N85" s="51"/>
      <c r="O85" s="51"/>
      <c r="P85" s="51"/>
      <c r="Q85" s="51"/>
      <c r="R85" s="51"/>
      <c r="T85" s="52" t="s">
        <v>42</v>
      </c>
      <c r="U85" s="53">
        <f>COUNT(A23:A79)</f>
        <v>13</v>
      </c>
      <c r="W85" s="54" t="s">
        <v>28</v>
      </c>
      <c r="X85" s="55">
        <f>COUNTIF(F$19:F79,"КМС")</f>
        <v>13</v>
      </c>
    </row>
    <row r="86" spans="1:24" ht="13.5" customHeight="1" x14ac:dyDescent="0.2">
      <c r="A86" s="61"/>
      <c r="B86" s="62"/>
      <c r="C86" s="63"/>
      <c r="D86" s="57"/>
      <c r="E86" s="58"/>
      <c r="F86" s="57"/>
      <c r="G86" s="59"/>
      <c r="H86" s="50"/>
      <c r="I86" s="50"/>
      <c r="J86" s="50"/>
      <c r="K86" s="50"/>
      <c r="L86" s="50"/>
      <c r="M86" s="51"/>
      <c r="N86" s="51"/>
      <c r="O86" s="51"/>
      <c r="P86" s="51"/>
      <c r="Q86" s="51"/>
      <c r="R86" s="51"/>
      <c r="T86" s="52" t="s">
        <v>43</v>
      </c>
      <c r="U86" s="53">
        <f>COUNTIF(A23:A79,"НФ")</f>
        <v>42</v>
      </c>
      <c r="W86" s="54" t="s">
        <v>31</v>
      </c>
      <c r="X86" s="55">
        <f>COUNTIF(F$22:F177,"1 СР")</f>
        <v>11</v>
      </c>
    </row>
    <row r="87" spans="1:24" ht="13.5" customHeight="1" x14ac:dyDescent="0.2">
      <c r="A87" s="61"/>
      <c r="B87" s="62"/>
      <c r="C87" s="63"/>
      <c r="D87" s="57"/>
      <c r="E87" s="58"/>
      <c r="F87" s="57"/>
      <c r="G87" s="59"/>
      <c r="H87" s="50"/>
      <c r="I87" s="50"/>
      <c r="J87" s="50"/>
      <c r="K87" s="50"/>
      <c r="L87" s="50"/>
      <c r="M87" s="51"/>
      <c r="N87" s="51"/>
      <c r="O87" s="51"/>
      <c r="P87" s="51"/>
      <c r="Q87" s="51"/>
      <c r="R87" s="51"/>
      <c r="T87" s="54" t="s">
        <v>44</v>
      </c>
      <c r="U87" s="64">
        <f>COUNTIF(A23:A79,"ЛИМ")</f>
        <v>0</v>
      </c>
      <c r="W87" s="54" t="s">
        <v>33</v>
      </c>
      <c r="X87" s="55">
        <f>COUNTIF(F$19:F175,"2 СР")</f>
        <v>23</v>
      </c>
    </row>
    <row r="88" spans="1:24" ht="13.5" customHeight="1" x14ac:dyDescent="0.2">
      <c r="A88" s="65"/>
      <c r="B88" s="45"/>
      <c r="C88" s="60"/>
      <c r="D88" s="57"/>
      <c r="E88" s="58"/>
      <c r="F88" s="57"/>
      <c r="G88" s="59"/>
      <c r="H88" s="50"/>
      <c r="I88" s="50"/>
      <c r="J88" s="50"/>
      <c r="K88" s="50"/>
      <c r="L88" s="50"/>
      <c r="M88" s="51"/>
      <c r="N88" s="51"/>
      <c r="O88" s="51"/>
      <c r="P88" s="51"/>
      <c r="Q88" s="51"/>
      <c r="R88" s="51"/>
      <c r="T88" s="52" t="s">
        <v>45</v>
      </c>
      <c r="U88" s="53">
        <f>COUNTIF(A23:A79,"ДСКВ")</f>
        <v>0</v>
      </c>
      <c r="W88" s="54" t="s">
        <v>32</v>
      </c>
      <c r="X88" s="55">
        <f>COUNTIF(F$21:F178,"3 СР")</f>
        <v>10</v>
      </c>
    </row>
    <row r="89" spans="1:24" ht="13.5" customHeight="1" x14ac:dyDescent="0.2">
      <c r="A89" s="65"/>
      <c r="B89" s="45"/>
      <c r="C89" s="60"/>
      <c r="D89" s="57"/>
      <c r="E89" s="58"/>
      <c r="F89" s="57"/>
      <c r="G89" s="59"/>
      <c r="H89" s="50"/>
      <c r="I89" s="50"/>
      <c r="J89" s="50"/>
      <c r="K89" s="50"/>
      <c r="L89" s="50"/>
      <c r="M89" s="51"/>
      <c r="N89" s="51"/>
      <c r="O89" s="51"/>
      <c r="P89" s="51"/>
      <c r="Q89" s="51"/>
      <c r="R89" s="51"/>
      <c r="T89" s="73" t="s">
        <v>46</v>
      </c>
      <c r="U89" s="74">
        <f>COUNTIF(A23:A79,"НС")</f>
        <v>2</v>
      </c>
      <c r="W89" s="75"/>
      <c r="X89" s="76"/>
    </row>
    <row r="90" spans="1:24" ht="6.75" customHeight="1" x14ac:dyDescent="0.2">
      <c r="A90" s="61"/>
      <c r="B90" s="66"/>
      <c r="C90" s="66"/>
      <c r="D90" s="62"/>
      <c r="E90" s="67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25"/>
      <c r="W90" s="25"/>
      <c r="X90" s="77"/>
    </row>
    <row r="91" spans="1:24" ht="13.5" customHeight="1" x14ac:dyDescent="0.2">
      <c r="A91" s="122" t="s">
        <v>26</v>
      </c>
      <c r="B91" s="117"/>
      <c r="C91" s="117"/>
      <c r="D91" s="117"/>
      <c r="E91" s="117"/>
      <c r="F91" s="117" t="s">
        <v>27</v>
      </c>
      <c r="G91" s="117"/>
      <c r="H91" s="117"/>
      <c r="I91" s="117"/>
      <c r="J91" s="117"/>
      <c r="K91" s="117"/>
      <c r="L91" s="117"/>
      <c r="M91" s="117"/>
      <c r="N91" s="117"/>
      <c r="O91" s="117" t="s">
        <v>193</v>
      </c>
      <c r="P91" s="117"/>
      <c r="Q91" s="117"/>
      <c r="R91" s="117"/>
      <c r="S91" s="117"/>
      <c r="T91" s="117"/>
      <c r="U91" s="117" t="s">
        <v>194</v>
      </c>
      <c r="V91" s="117"/>
      <c r="W91" s="117"/>
      <c r="X91" s="118"/>
    </row>
    <row r="92" spans="1:24" ht="13.5" customHeight="1" x14ac:dyDescent="0.2">
      <c r="A92" s="68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70"/>
      <c r="T92" s="69"/>
      <c r="U92" s="69"/>
      <c r="X92" s="5"/>
    </row>
    <row r="93" spans="1:24" ht="13.5" customHeight="1" x14ac:dyDescent="0.2">
      <c r="A93" s="68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70"/>
      <c r="T93" s="69"/>
      <c r="U93" s="69"/>
      <c r="X93" s="5"/>
    </row>
    <row r="94" spans="1:24" ht="13.5" customHeight="1" x14ac:dyDescent="0.2">
      <c r="A94" s="68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70"/>
      <c r="T94" s="69"/>
      <c r="U94" s="69"/>
      <c r="X94" s="5"/>
    </row>
    <row r="95" spans="1:24" ht="13.5" customHeight="1" x14ac:dyDescent="0.2">
      <c r="A95" s="71"/>
      <c r="B95" s="70"/>
      <c r="C95" s="70"/>
      <c r="D95" s="70"/>
      <c r="E95" s="72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X95" s="5"/>
    </row>
    <row r="96" spans="1:24" ht="13.5" customHeight="1" x14ac:dyDescent="0.2">
      <c r="A96" s="78"/>
      <c r="B96" s="79"/>
      <c r="C96" s="79"/>
      <c r="D96" s="79"/>
      <c r="E96" s="80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81"/>
      <c r="W96" s="81"/>
      <c r="X96" s="82"/>
    </row>
    <row r="97" spans="1:24" ht="13.5" customHeight="1" thickBot="1" x14ac:dyDescent="0.25">
      <c r="A97" s="113" t="s">
        <v>47</v>
      </c>
      <c r="B97" s="114"/>
      <c r="C97" s="114"/>
      <c r="D97" s="114"/>
      <c r="E97" s="114"/>
      <c r="F97" s="114" t="str">
        <f>G17</f>
        <v>ВОСТРУХИН М.Н. (ВК, г. САРАТОВ)</v>
      </c>
      <c r="G97" s="114"/>
      <c r="H97" s="114"/>
      <c r="I97" s="114"/>
      <c r="J97" s="114"/>
      <c r="K97" s="114"/>
      <c r="L97" s="114"/>
      <c r="M97" s="114"/>
      <c r="N97" s="114"/>
      <c r="O97" s="151" t="str">
        <f>G18</f>
        <v>ГАЙДАРЕНКО С.С. (1К, г. САРАТОВ)</v>
      </c>
      <c r="P97" s="151"/>
      <c r="Q97" s="151"/>
      <c r="R97" s="151"/>
      <c r="S97" s="151"/>
      <c r="T97" s="151"/>
      <c r="U97" s="119" t="str">
        <f>G19</f>
        <v>ТРУШИН Б.К. (ВК, г. САРАТОВ)</v>
      </c>
      <c r="V97" s="119"/>
      <c r="W97" s="119"/>
      <c r="X97" s="120"/>
    </row>
    <row r="98" spans="1:24" ht="13.5" thickTop="1" x14ac:dyDescent="0.2"/>
  </sheetData>
  <mergeCells count="36">
    <mergeCell ref="A7:X7"/>
    <mergeCell ref="A1:X1"/>
    <mergeCell ref="A2:X2"/>
    <mergeCell ref="A3:X3"/>
    <mergeCell ref="A4:X4"/>
    <mergeCell ref="A6:X6"/>
    <mergeCell ref="A5:X5"/>
    <mergeCell ref="X21:X22"/>
    <mergeCell ref="F21:F22"/>
    <mergeCell ref="G21:G22"/>
    <mergeCell ref="H21:S21"/>
    <mergeCell ref="T21:T22"/>
    <mergeCell ref="U21:U22"/>
    <mergeCell ref="V21:V22"/>
    <mergeCell ref="W21:W22"/>
    <mergeCell ref="A8:X8"/>
    <mergeCell ref="A9:X9"/>
    <mergeCell ref="A10:X10"/>
    <mergeCell ref="A11:X11"/>
    <mergeCell ref="A15:G15"/>
    <mergeCell ref="H15:X15"/>
    <mergeCell ref="A21:A22"/>
    <mergeCell ref="B21:B22"/>
    <mergeCell ref="C21:C22"/>
    <mergeCell ref="D21:D22"/>
    <mergeCell ref="E21:E22"/>
    <mergeCell ref="A97:E97"/>
    <mergeCell ref="F97:N97"/>
    <mergeCell ref="H81:X81"/>
    <mergeCell ref="A81:D81"/>
    <mergeCell ref="A91:E91"/>
    <mergeCell ref="F91:N91"/>
    <mergeCell ref="O91:T91"/>
    <mergeCell ref="O97:T97"/>
    <mergeCell ref="U91:X91"/>
    <mergeCell ref="U97:X97"/>
  </mergeCells>
  <conditionalFormatting sqref="T21:T22">
    <cfRule type="duplicateValues" dxfId="1" priority="1"/>
  </conditionalFormatting>
  <conditionalFormatting sqref="T82:T86 S90 T88:T89 S92:S96">
    <cfRule type="duplicateValues" dxfId="0" priority="4"/>
  </conditionalFormatting>
  <pageMargins left="0.19685039370078741" right="0.19685039370078741" top="0.94488188976377963" bottom="0.94488188976377963" header="0.31496062992125984" footer="0.31496062992125984"/>
  <pageSetup paperSize="9" scale="69" fitToHeight="5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2021-04-27T08:36:37Z</cp:lastPrinted>
  <dcterms:created xsi:type="dcterms:W3CDTF">2021-04-23T16:59:19Z</dcterms:created>
  <dcterms:modified xsi:type="dcterms:W3CDTF">2021-08-16T10:22:01Z</dcterms:modified>
</cp:coreProperties>
</file>