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Критериум!$A$1:$Q$66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4" i="91" l="1"/>
  <c r="N54" i="91"/>
  <c r="N23" i="91"/>
  <c r="N24" i="91"/>
  <c r="N25" i="91"/>
  <c r="N26" i="91"/>
  <c r="N27" i="91"/>
  <c r="N28" i="91"/>
  <c r="N29" i="91"/>
  <c r="N30" i="91"/>
  <c r="N55" i="91"/>
  <c r="N56" i="91"/>
  <c r="N57" i="91"/>
  <c r="N58" i="91"/>
  <c r="N53" i="91" l="1"/>
  <c r="N52" i="91" s="1"/>
  <c r="K66" i="91"/>
  <c r="F66" i="91"/>
  <c r="Q56" i="91" l="1"/>
  <c r="Q55" i="91"/>
  <c r="Q52" i="91"/>
  <c r="Q57" i="91" l="1"/>
  <c r="Q53" i="91"/>
  <c r="Q51" i="91"/>
</calcChain>
</file>

<file path=xl/sharedStrings.xml><?xml version="1.0" encoding="utf-8"?>
<sst xmlns="http://schemas.openxmlformats.org/spreadsheetml/2006/main" count="189" uniqueCount="127">
  <si>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</si>
  <si>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</si>
  <si>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</si>
  <si>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</si>
  <si>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</si>
  <si>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</si>
  <si>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</si>
  <si>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</si>
  <si>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</si>
  <si>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</si>
  <si>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</si>
  <si>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</si>
  <si>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</si>
  <si>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</si>
  <si>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</si>
  <si>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</si>
  <si>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</si>
  <si>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</si>
  <si>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</si>
  <si>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</si>
  <si>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</si>
  <si>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</si>
  <si>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</si>
  <si>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</si>
  <si>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</si>
  <si>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</si>
  <si>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</si>
  <si>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</si>
  <si>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</si>
  <si>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</si>
  <si>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</si>
  <si>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</si>
  <si>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</si>
  <si>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</si>
  <si>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</si>
  <si>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</si>
  <si>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</si>
  <si>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</si>
  <si>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</si>
  <si>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</si>
  <si>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</si>
  <si>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</si>
  <si>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</si>
  <si>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</si>
  <si>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</si>
  <si>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</si>
  <si>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</si>
  <si>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НФ</t>
  </si>
  <si>
    <t>шоссе - критериум 20-40 км</t>
  </si>
  <si>
    <t>№ ВРВС: 0080721811С</t>
  </si>
  <si>
    <t>ВСЕРОССИЙСКИЕ СОРЕВНОВАНИЯ</t>
  </si>
  <si>
    <t>Осадки: без осадков</t>
  </si>
  <si>
    <t xml:space="preserve">НАЗВАНИЕ ТРАССЫ / РЕГ. НОМЕР: </t>
  </si>
  <si>
    <t>Санкт-Петербург</t>
  </si>
  <si>
    <t>Комитет по спорту Псковской области</t>
  </si>
  <si>
    <t>Федерация велосипедного спорта Псковской области</t>
  </si>
  <si>
    <t>памяти ЗТР А.Г. Сидорова</t>
  </si>
  <si>
    <r>
      <t>МЕСТО ПРОВЕДЕНИЯ:</t>
    </r>
    <r>
      <rPr>
        <sz val="11"/>
        <rFont val="Times New Roman"/>
        <family val="1"/>
        <charset val="204"/>
      </rPr>
      <t xml:space="preserve"> г. Великие Луки</t>
    </r>
  </si>
  <si>
    <t xml:space="preserve">КАРПЕНКОВ Ю.П. (ВК, г. Великие Луки) </t>
  </si>
  <si>
    <t xml:space="preserve">ИВАНОВА М.А. (ВК, г. Великие Луки) </t>
  </si>
  <si>
    <t xml:space="preserve">БАБАЕВ С.А. (ВК, г. Великие Луки) </t>
  </si>
  <si>
    <t>№ ЕКП 2021: 33277</t>
  </si>
  <si>
    <t>Девушки 15-16 лет</t>
  </si>
  <si>
    <t xml:space="preserve">НАЧАЛО ГОНКИ: 11ч 00м </t>
  </si>
  <si>
    <t>ОКОНЧАНИЕ ГОНКИ: 11ч 35м</t>
  </si>
  <si>
    <t>2,0 км/10</t>
  </si>
  <si>
    <t>КЛИМЕНКО Эвелина</t>
  </si>
  <si>
    <t>15.05.2006</t>
  </si>
  <si>
    <t>Московская область</t>
  </si>
  <si>
    <t>ВЕСЕЛОВА Екатерина</t>
  </si>
  <si>
    <t>01.07.2006</t>
  </si>
  <si>
    <t>Псковская область</t>
  </si>
  <si>
    <t>СЛЕСАРЕВА Анастасия</t>
  </si>
  <si>
    <t>03.01.2006</t>
  </si>
  <si>
    <t>МУЧКАЕВА Людмила</t>
  </si>
  <si>
    <t>29.09.2005</t>
  </si>
  <si>
    <t>БРОШЕВСКАЯ Кира</t>
  </si>
  <si>
    <t>24.07.2006</t>
  </si>
  <si>
    <t>РЫБИНА Светлана</t>
  </si>
  <si>
    <t>17.08.2006</t>
  </si>
  <si>
    <t>Москва</t>
  </si>
  <si>
    <t>ЩЕКОТОВА Анастасия</t>
  </si>
  <si>
    <t>08.03.2006</t>
  </si>
  <si>
    <t>ЛЮБИМКИНА Виктория</t>
  </si>
  <si>
    <t>06.05.2006</t>
  </si>
  <si>
    <t>РОЗАНОВА Анастасия</t>
  </si>
  <si>
    <t>19.06.2006</t>
  </si>
  <si>
    <t>ТИМОФЕЕВА Варвара</t>
  </si>
  <si>
    <t>06.04.2006</t>
  </si>
  <si>
    <t>БОГДАНОВА Елизавета</t>
  </si>
  <si>
    <t>12.03.2006</t>
  </si>
  <si>
    <t>КОРЯКОВА Елена</t>
  </si>
  <si>
    <t>12.02.2006</t>
  </si>
  <si>
    <t>ИВАНОВА Виктория</t>
  </si>
  <si>
    <t>23.05.2006</t>
  </si>
  <si>
    <t>СЛЕСАРЕВА Елизавета</t>
  </si>
  <si>
    <t>14.05.2006</t>
  </si>
  <si>
    <t>ДМИТРИЕВА Ангелина</t>
  </si>
  <si>
    <t>22.07.2005</t>
  </si>
  <si>
    <t>ХАРИНА Дарья</t>
  </si>
  <si>
    <t>16.10.2005</t>
  </si>
  <si>
    <t>Воронежская область</t>
  </si>
  <si>
    <t>БОВКУН Елизавета</t>
  </si>
  <si>
    <t>30.06.2006</t>
  </si>
  <si>
    <t>ВЕДЕРНИКОВА Карина</t>
  </si>
  <si>
    <t>17.02.2006</t>
  </si>
  <si>
    <t>Тверская область</t>
  </si>
  <si>
    <t>КОРОЛЕВА София</t>
  </si>
  <si>
    <t>11.08.2006</t>
  </si>
  <si>
    <t>ВОРОНИНА Алиса</t>
  </si>
  <si>
    <t>13.11.2006</t>
  </si>
  <si>
    <t>ИГНАШЕНКОВА Александра</t>
  </si>
  <si>
    <t>КОРНИЛОВА Анастасия</t>
  </si>
  <si>
    <t>30.01.2005</t>
  </si>
  <si>
    <t>ФЕДОРОВА Екатерина</t>
  </si>
  <si>
    <t>03.04.2006</t>
  </si>
  <si>
    <t>ТКАЧУК Анастасия</t>
  </si>
  <si>
    <t>26.04.2006</t>
  </si>
  <si>
    <t>НС</t>
  </si>
  <si>
    <t>ЛЕБЕДЕВА Анастасия</t>
  </si>
  <si>
    <t>05.01.2005</t>
  </si>
  <si>
    <t>БЕКЖАНОВА Алина</t>
  </si>
  <si>
    <t>20.03.2005</t>
  </si>
  <si>
    <t>Температура: +18+22</t>
  </si>
  <si>
    <t>Влажность: 56%</t>
  </si>
  <si>
    <t xml:space="preserve">Ветер: </t>
  </si>
  <si>
    <r>
      <t>ДАТА ПРОВЕДЕНИЯ:</t>
    </r>
    <r>
      <rPr>
        <sz val="11"/>
        <rFont val="Times New Roman"/>
        <family val="1"/>
        <charset val="204"/>
      </rPr>
      <t xml:space="preserve"> 12 сентября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</si>
</sst>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vertical="center"/>
    </xf>
    <xf numFmtId="14" fontId="9" fillId="0" borderId="5" xfId="0" applyNumberFormat="1" applyFont="1" applyFill="1" applyBorder="1" applyAlignment="1">
      <alignment vertical="center"/>
    </xf>
    <xf numFmtId="14" fontId="9" fillId="0" borderId="5" xfId="0" applyNumberFormat="1" applyFont="1" applyBorder="1" applyAlignment="1">
      <alignment horizontal="right" vertical="center"/>
    </xf>
    <xf numFmtId="14" fontId="9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9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4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4" fillId="0" borderId="34" xfId="8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8" fillId="0" borderId="2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5" fillId="2" borderId="3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4" fontId="15" fillId="2" borderId="31" xfId="3" applyNumberFormat="1" applyFont="1" applyFill="1" applyBorder="1" applyAlignment="1">
      <alignment horizontal="center" vertical="center" wrapText="1"/>
    </xf>
    <xf numFmtId="14" fontId="15" fillId="2" borderId="1" xfId="3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59869</xdr:rowOff>
    </xdr:from>
    <xdr:to>
      <xdr:col>1</xdr:col>
      <xdr:colOff>489856</xdr:colOff>
      <xdr:row>3</xdr:row>
      <xdr:rowOff>81643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59869"/>
          <a:ext cx="876301" cy="797381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163287</xdr:colOff>
      <xdr:row>0</xdr:row>
      <xdr:rowOff>138793</xdr:rowOff>
    </xdr:from>
    <xdr:to>
      <xdr:col>3</xdr:col>
      <xdr:colOff>435429</xdr:colOff>
      <xdr:row>3</xdr:row>
      <xdr:rowOff>95250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608" y="138793"/>
          <a:ext cx="1129392" cy="732064"/>
        </a:xfrm>
        <a:prstGeom prst="rect">
          <a:avLst/>
        </a:prstGeom>
      </xdr:spPr>
    </xdr:pic>
    <xdr:clientData/>
  </xdr:twoCellAnchor>
  <xdr:twoCellAnchor editAs="oneCell">
    <xdr:from>
      <xdr:col>14</xdr:col>
      <xdr:colOff>653143</xdr:colOff>
      <xdr:row>0</xdr:row>
      <xdr:rowOff>95250</xdr:rowOff>
    </xdr:from>
    <xdr:to>
      <xdr:col>15</xdr:col>
      <xdr:colOff>947942</xdr:colOff>
      <xdr:row>3</xdr:row>
      <xdr:rowOff>205053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143" y="95250"/>
          <a:ext cx="988763" cy="88541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152166</xdr:colOff>
      <xdr:row>0</xdr:row>
      <xdr:rowOff>137584</xdr:rowOff>
    </xdr:from>
    <xdr:to>
      <xdr:col>16</xdr:col>
      <xdr:colOff>1066566</xdr:colOff>
      <xdr:row>3</xdr:row>
      <xdr:rowOff>9677</xdr:rowOff>
    </xdr:to>
    <xdr:pic>
      <xdr:nvPicPr>
        <xdr:cNvPr id="14" name="Picture 2" descr="C:\Users\PC\Downloads\imgonline-com-ua-Transparent-backgr-ngyU8xkvrRBe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0237" y="137584"/>
          <a:ext cx="914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topLeftCell="A14" zoomScale="70" zoomScaleNormal="90" zoomScaleSheetLayoutView="70" workbookViewId="0">
      <selection activeCell="L32" sqref="L32"/>
    </sheetView>
  </sheetViews>
  <sheetFormatPr defaultColWidth="9.140625" defaultRowHeight="12.75" x14ac:dyDescent="0.2"/>
  <cols>
    <col min="1" max="1" width="7" style="1" customWidth="1"/>
    <col min="2" max="2" width="7.85546875" style="10" customWidth="1"/>
    <col min="3" max="3" width="12.85546875" style="10" customWidth="1"/>
    <col min="4" max="4" width="23.140625" style="1" customWidth="1"/>
    <col min="5" max="5" width="10.85546875" style="53" customWidth="1"/>
    <col min="6" max="6" width="8" style="1" customWidth="1"/>
    <col min="7" max="7" width="19.7109375" style="1" customWidth="1"/>
    <col min="8" max="12" width="3.7109375" style="1" customWidth="1"/>
    <col min="13" max="13" width="19.28515625" style="1" customWidth="1"/>
    <col min="14" max="14" width="11.28515625" style="1" customWidth="1"/>
    <col min="15" max="15" width="10.42578125" style="1" customWidth="1"/>
    <col min="16" max="16" width="14.42578125" style="1" customWidth="1"/>
    <col min="17" max="17" width="18.7109375" style="1" customWidth="1"/>
    <col min="18" max="16384" width="9.140625" style="1"/>
  </cols>
  <sheetData>
    <row r="1" spans="1:17" ht="20.2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0.25" customHeight="1" x14ac:dyDescent="0.2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0.25" customHeight="1" x14ac:dyDescent="0.2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0.25" customHeight="1" x14ac:dyDescent="0.2">
      <c r="A4" s="100" t="s">
        <v>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6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s="2" customFormat="1" ht="32.25" customHeight="1" x14ac:dyDescent="0.2">
      <c r="A6" s="103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s="2" customFormat="1" ht="18" customHeight="1" x14ac:dyDescent="0.2">
      <c r="A7" s="104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2" customFormat="1" ht="23.25" customHeight="1" thickBot="1" x14ac:dyDescent="0.25">
      <c r="A8" s="120" t="s">
        <v>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24" customHeight="1" thickTop="1" x14ac:dyDescent="0.2">
      <c r="A9" s="105" t="s">
        <v>22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7"/>
    </row>
    <row r="10" spans="1:17" ht="18" customHeight="1" x14ac:dyDescent="0.2">
      <c r="A10" s="126" t="s">
        <v>48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</row>
    <row r="11" spans="1:17" ht="19.5" customHeight="1" x14ac:dyDescent="0.2">
      <c r="A11" s="126" t="s">
        <v>62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</row>
    <row r="12" spans="1:17" ht="8.25" customHeight="1" x14ac:dyDescent="0.2">
      <c r="A12" s="132" t="s">
        <v>41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7" ht="15.75" x14ac:dyDescent="0.2">
      <c r="A13" s="94" t="s">
        <v>57</v>
      </c>
      <c r="B13" s="96"/>
      <c r="C13" s="96"/>
      <c r="D13" s="96"/>
      <c r="E13" s="43"/>
      <c r="F13" s="4"/>
      <c r="G13" s="55" t="s">
        <v>63</v>
      </c>
      <c r="H13" s="4"/>
      <c r="I13" s="4"/>
      <c r="J13" s="4"/>
      <c r="K13" s="4"/>
      <c r="L13" s="4"/>
      <c r="M13" s="4"/>
      <c r="N13" s="4"/>
      <c r="O13" s="4"/>
      <c r="P13" s="31"/>
      <c r="Q13" s="32" t="s">
        <v>49</v>
      </c>
    </row>
    <row r="14" spans="1:17" ht="15.75" x14ac:dyDescent="0.2">
      <c r="A14" s="95" t="s">
        <v>126</v>
      </c>
      <c r="B14" s="97"/>
      <c r="C14" s="97"/>
      <c r="D14" s="97"/>
      <c r="E14" s="44"/>
      <c r="F14" s="5"/>
      <c r="G14" s="56" t="s">
        <v>64</v>
      </c>
      <c r="H14" s="5"/>
      <c r="I14" s="5"/>
      <c r="J14" s="5"/>
      <c r="K14" s="5"/>
      <c r="L14" s="5"/>
      <c r="M14" s="5"/>
      <c r="N14" s="5"/>
      <c r="O14" s="5"/>
      <c r="P14" s="33"/>
      <c r="Q14" s="34" t="s">
        <v>61</v>
      </c>
    </row>
    <row r="15" spans="1:17" ht="15" x14ac:dyDescent="0.2">
      <c r="A15" s="110" t="s">
        <v>9</v>
      </c>
      <c r="B15" s="111"/>
      <c r="C15" s="111"/>
      <c r="D15" s="111"/>
      <c r="E15" s="111"/>
      <c r="F15" s="111"/>
      <c r="G15" s="112"/>
      <c r="H15" s="135" t="s">
        <v>1</v>
      </c>
      <c r="I15" s="111"/>
      <c r="J15" s="111"/>
      <c r="K15" s="111"/>
      <c r="L15" s="111"/>
      <c r="M15" s="111"/>
      <c r="N15" s="111"/>
      <c r="O15" s="111"/>
      <c r="P15" s="111"/>
      <c r="Q15" s="136"/>
    </row>
    <row r="16" spans="1:17" ht="15" x14ac:dyDescent="0.2">
      <c r="A16" s="13" t="s">
        <v>18</v>
      </c>
      <c r="B16" s="24"/>
      <c r="C16" s="24"/>
      <c r="D16" s="8"/>
      <c r="E16" s="45"/>
      <c r="F16" s="8"/>
      <c r="G16" s="9" t="s">
        <v>41</v>
      </c>
      <c r="H16" s="129" t="s">
        <v>52</v>
      </c>
      <c r="I16" s="130"/>
      <c r="J16" s="130"/>
      <c r="K16" s="130"/>
      <c r="L16" s="130"/>
      <c r="M16" s="130"/>
      <c r="N16" s="130"/>
      <c r="O16" s="130"/>
      <c r="P16" s="130"/>
      <c r="Q16" s="131"/>
    </row>
    <row r="17" spans="1:17" ht="15" x14ac:dyDescent="0.2">
      <c r="A17" s="13" t="s">
        <v>19</v>
      </c>
      <c r="B17" s="21"/>
      <c r="C17" s="21"/>
      <c r="D17" s="6"/>
      <c r="E17" s="46"/>
      <c r="F17" s="6"/>
      <c r="G17" s="98" t="s">
        <v>58</v>
      </c>
      <c r="H17" s="129" t="s">
        <v>45</v>
      </c>
      <c r="I17" s="130"/>
      <c r="J17" s="130"/>
      <c r="K17" s="130"/>
      <c r="L17" s="130"/>
      <c r="M17" s="130"/>
      <c r="N17" s="130"/>
      <c r="O17" s="130"/>
      <c r="P17" s="130"/>
      <c r="Q17" s="131"/>
    </row>
    <row r="18" spans="1:17" ht="15" x14ac:dyDescent="0.2">
      <c r="A18" s="13" t="s">
        <v>20</v>
      </c>
      <c r="B18" s="24"/>
      <c r="C18" s="24"/>
      <c r="D18" s="7"/>
      <c r="E18" s="45"/>
      <c r="F18" s="8"/>
      <c r="G18" s="98" t="s">
        <v>59</v>
      </c>
      <c r="H18" s="129" t="s">
        <v>46</v>
      </c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16.5" thickBot="1" x14ac:dyDescent="0.25">
      <c r="A19" s="27" t="s">
        <v>15</v>
      </c>
      <c r="B19" s="19"/>
      <c r="C19" s="19"/>
      <c r="D19" s="18"/>
      <c r="E19" s="47"/>
      <c r="F19" s="26"/>
      <c r="G19" s="99" t="s">
        <v>60</v>
      </c>
      <c r="H19" s="28" t="s">
        <v>37</v>
      </c>
      <c r="I19" s="29"/>
      <c r="J19" s="29"/>
      <c r="K19" s="29"/>
      <c r="L19" s="29"/>
      <c r="M19" s="17"/>
      <c r="N19" s="41">
        <v>20</v>
      </c>
      <c r="O19" s="17"/>
      <c r="P19" s="26"/>
      <c r="Q19" s="30" t="s">
        <v>65</v>
      </c>
    </row>
    <row r="20" spans="1:17" ht="6.75" customHeight="1" thickTop="1" thickBot="1" x14ac:dyDescent="0.25">
      <c r="A20" s="16"/>
      <c r="B20" s="15"/>
      <c r="C20" s="15"/>
      <c r="D20" s="16"/>
      <c r="E20" s="4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25" customFormat="1" ht="21.75" customHeight="1" thickTop="1" x14ac:dyDescent="0.2">
      <c r="A21" s="113" t="s">
        <v>7</v>
      </c>
      <c r="B21" s="101" t="s">
        <v>12</v>
      </c>
      <c r="C21" s="101" t="s">
        <v>40</v>
      </c>
      <c r="D21" s="101" t="s">
        <v>2</v>
      </c>
      <c r="E21" s="108" t="s">
        <v>36</v>
      </c>
      <c r="F21" s="101" t="s">
        <v>8</v>
      </c>
      <c r="G21" s="101" t="s">
        <v>13</v>
      </c>
      <c r="H21" s="121" t="s">
        <v>17</v>
      </c>
      <c r="I21" s="121"/>
      <c r="J21" s="121"/>
      <c r="K21" s="121"/>
      <c r="L21" s="121"/>
      <c r="M21" s="101" t="s">
        <v>39</v>
      </c>
      <c r="N21" s="101" t="s">
        <v>25</v>
      </c>
      <c r="O21" s="101" t="s">
        <v>26</v>
      </c>
      <c r="P21" s="122" t="s">
        <v>24</v>
      </c>
      <c r="Q21" s="124" t="s">
        <v>14</v>
      </c>
    </row>
    <row r="22" spans="1:17" s="25" customFormat="1" ht="18" customHeight="1" x14ac:dyDescent="0.2">
      <c r="A22" s="114"/>
      <c r="B22" s="102"/>
      <c r="C22" s="102"/>
      <c r="D22" s="102"/>
      <c r="E22" s="109"/>
      <c r="F22" s="102"/>
      <c r="G22" s="102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102"/>
      <c r="N22" s="102"/>
      <c r="O22" s="102"/>
      <c r="P22" s="123"/>
      <c r="Q22" s="125"/>
    </row>
    <row r="23" spans="1:17" s="3" customFormat="1" ht="17.25" customHeight="1" x14ac:dyDescent="0.2">
      <c r="A23" s="84">
        <v>1</v>
      </c>
      <c r="B23" s="85">
        <v>15</v>
      </c>
      <c r="C23" s="75">
        <v>10090053164</v>
      </c>
      <c r="D23" s="86" t="s">
        <v>66</v>
      </c>
      <c r="E23" s="75" t="s">
        <v>67</v>
      </c>
      <c r="F23" s="75" t="s">
        <v>42</v>
      </c>
      <c r="G23" s="91" t="s">
        <v>68</v>
      </c>
      <c r="H23" s="75">
        <v>3</v>
      </c>
      <c r="I23" s="75">
        <v>5</v>
      </c>
      <c r="J23" s="85">
        <v>5</v>
      </c>
      <c r="K23" s="85"/>
      <c r="L23" s="85">
        <v>5</v>
      </c>
      <c r="M23" s="85">
        <v>1</v>
      </c>
      <c r="N23" s="74">
        <f t="shared" ref="N23:N30" si="0">SUM(H23:L23)</f>
        <v>18</v>
      </c>
      <c r="O23" s="74"/>
      <c r="P23" s="76" t="s">
        <v>33</v>
      </c>
      <c r="Q23" s="77"/>
    </row>
    <row r="24" spans="1:17" s="3" customFormat="1" ht="17.25" customHeight="1" x14ac:dyDescent="0.2">
      <c r="A24" s="84">
        <v>2</v>
      </c>
      <c r="B24" s="85">
        <v>4</v>
      </c>
      <c r="C24" s="75">
        <v>10117450816</v>
      </c>
      <c r="D24" s="86" t="s">
        <v>69</v>
      </c>
      <c r="E24" s="75" t="s">
        <v>70</v>
      </c>
      <c r="F24" s="75" t="s">
        <v>42</v>
      </c>
      <c r="G24" s="91" t="s">
        <v>71</v>
      </c>
      <c r="H24" s="75"/>
      <c r="I24" s="85">
        <v>3</v>
      </c>
      <c r="J24" s="75">
        <v>3</v>
      </c>
      <c r="K24" s="85">
        <v>5</v>
      </c>
      <c r="L24" s="85">
        <v>3</v>
      </c>
      <c r="M24" s="85">
        <v>2</v>
      </c>
      <c r="N24" s="74">
        <f t="shared" si="0"/>
        <v>14</v>
      </c>
      <c r="O24" s="74"/>
      <c r="P24" s="76" t="s">
        <v>33</v>
      </c>
      <c r="Q24" s="77"/>
    </row>
    <row r="25" spans="1:17" s="3" customFormat="1" ht="17.25" customHeight="1" x14ac:dyDescent="0.2">
      <c r="A25" s="84">
        <v>3</v>
      </c>
      <c r="B25" s="85">
        <v>5</v>
      </c>
      <c r="C25" s="75">
        <v>10117452331</v>
      </c>
      <c r="D25" s="86" t="s">
        <v>72</v>
      </c>
      <c r="E25" s="75" t="s">
        <v>73</v>
      </c>
      <c r="F25" s="75" t="s">
        <v>42</v>
      </c>
      <c r="G25" s="91" t="s">
        <v>71</v>
      </c>
      <c r="H25" s="75">
        <v>1</v>
      </c>
      <c r="I25" s="85"/>
      <c r="J25" s="85">
        <v>1</v>
      </c>
      <c r="K25" s="85">
        <v>3</v>
      </c>
      <c r="L25" s="85">
        <v>2</v>
      </c>
      <c r="M25" s="85">
        <v>3</v>
      </c>
      <c r="N25" s="74">
        <f t="shared" si="0"/>
        <v>7</v>
      </c>
      <c r="O25" s="74"/>
      <c r="P25" s="76" t="s">
        <v>33</v>
      </c>
      <c r="Q25" s="77"/>
    </row>
    <row r="26" spans="1:17" s="3" customFormat="1" ht="17.25" customHeight="1" x14ac:dyDescent="0.2">
      <c r="A26" s="84">
        <v>4</v>
      </c>
      <c r="B26" s="85">
        <v>17</v>
      </c>
      <c r="C26" s="75">
        <v>10088344146</v>
      </c>
      <c r="D26" s="86" t="s">
        <v>74</v>
      </c>
      <c r="E26" s="75" t="s">
        <v>75</v>
      </c>
      <c r="F26" s="75" t="s">
        <v>38</v>
      </c>
      <c r="G26" s="91" t="s">
        <v>53</v>
      </c>
      <c r="H26" s="85">
        <v>2</v>
      </c>
      <c r="I26" s="85">
        <v>2</v>
      </c>
      <c r="J26" s="85">
        <v>2</v>
      </c>
      <c r="K26" s="75">
        <v>1</v>
      </c>
      <c r="L26" s="75"/>
      <c r="M26" s="85">
        <v>5</v>
      </c>
      <c r="N26" s="74">
        <f t="shared" si="0"/>
        <v>7</v>
      </c>
      <c r="O26" s="74"/>
      <c r="P26" s="76"/>
      <c r="Q26" s="77"/>
    </row>
    <row r="27" spans="1:17" s="3" customFormat="1" ht="17.25" customHeight="1" x14ac:dyDescent="0.2">
      <c r="A27" s="84">
        <v>5</v>
      </c>
      <c r="B27" s="85">
        <v>9</v>
      </c>
      <c r="C27" s="75"/>
      <c r="D27" s="86" t="s">
        <v>76</v>
      </c>
      <c r="E27" s="75" t="s">
        <v>77</v>
      </c>
      <c r="F27" s="75" t="s">
        <v>38</v>
      </c>
      <c r="G27" s="91" t="s">
        <v>71</v>
      </c>
      <c r="H27" s="85">
        <v>5</v>
      </c>
      <c r="I27" s="75"/>
      <c r="J27" s="75"/>
      <c r="K27" s="75"/>
      <c r="L27" s="75"/>
      <c r="M27" s="85">
        <v>11</v>
      </c>
      <c r="N27" s="74">
        <f t="shared" si="0"/>
        <v>5</v>
      </c>
      <c r="O27" s="74"/>
      <c r="P27" s="76"/>
      <c r="Q27" s="77"/>
    </row>
    <row r="28" spans="1:17" s="3" customFormat="1" ht="17.25" customHeight="1" x14ac:dyDescent="0.2">
      <c r="A28" s="84">
        <v>6</v>
      </c>
      <c r="B28" s="85">
        <v>10</v>
      </c>
      <c r="C28" s="75">
        <v>10096561157</v>
      </c>
      <c r="D28" s="86" t="s">
        <v>78</v>
      </c>
      <c r="E28" s="75" t="s">
        <v>79</v>
      </c>
      <c r="F28" s="75" t="s">
        <v>38</v>
      </c>
      <c r="G28" s="91" t="s">
        <v>80</v>
      </c>
      <c r="H28" s="75"/>
      <c r="I28" s="75"/>
      <c r="J28" s="75"/>
      <c r="K28" s="75">
        <v>2</v>
      </c>
      <c r="L28" s="75"/>
      <c r="M28" s="85">
        <v>7</v>
      </c>
      <c r="N28" s="74">
        <f t="shared" si="0"/>
        <v>2</v>
      </c>
      <c r="O28" s="74"/>
      <c r="P28" s="76"/>
      <c r="Q28" s="77"/>
    </row>
    <row r="29" spans="1:17" s="3" customFormat="1" ht="17.25" customHeight="1" x14ac:dyDescent="0.2">
      <c r="A29" s="84">
        <v>7</v>
      </c>
      <c r="B29" s="85">
        <v>11</v>
      </c>
      <c r="C29" s="75">
        <v>10107167806</v>
      </c>
      <c r="D29" s="86" t="s">
        <v>81</v>
      </c>
      <c r="E29" s="75" t="s">
        <v>82</v>
      </c>
      <c r="F29" s="75" t="s">
        <v>38</v>
      </c>
      <c r="G29" s="91" t="s">
        <v>80</v>
      </c>
      <c r="H29" s="75"/>
      <c r="I29" s="75"/>
      <c r="J29" s="85"/>
      <c r="K29" s="75"/>
      <c r="L29" s="85">
        <v>1</v>
      </c>
      <c r="M29" s="85">
        <v>4</v>
      </c>
      <c r="N29" s="74">
        <f t="shared" si="0"/>
        <v>1</v>
      </c>
      <c r="O29" s="74"/>
      <c r="P29" s="76"/>
      <c r="Q29" s="77"/>
    </row>
    <row r="30" spans="1:17" s="3" customFormat="1" ht="17.25" customHeight="1" x14ac:dyDescent="0.2">
      <c r="A30" s="84">
        <v>8</v>
      </c>
      <c r="B30" s="85">
        <v>12</v>
      </c>
      <c r="C30" s="75">
        <v>10089792375</v>
      </c>
      <c r="D30" s="86" t="s">
        <v>83</v>
      </c>
      <c r="E30" s="75" t="s">
        <v>84</v>
      </c>
      <c r="F30" s="75" t="s">
        <v>42</v>
      </c>
      <c r="G30" s="91" t="s">
        <v>68</v>
      </c>
      <c r="H30" s="85"/>
      <c r="I30" s="75">
        <v>1</v>
      </c>
      <c r="J30" s="75"/>
      <c r="K30" s="85"/>
      <c r="L30" s="75"/>
      <c r="M30" s="85">
        <v>14</v>
      </c>
      <c r="N30" s="74">
        <f t="shared" si="0"/>
        <v>1</v>
      </c>
      <c r="O30" s="74"/>
      <c r="P30" s="76"/>
      <c r="Q30" s="77"/>
    </row>
    <row r="31" spans="1:17" s="3" customFormat="1" ht="17.25" customHeight="1" x14ac:dyDescent="0.2">
      <c r="A31" s="84">
        <v>9</v>
      </c>
      <c r="B31" s="85">
        <v>13</v>
      </c>
      <c r="C31" s="75">
        <v>10089582211</v>
      </c>
      <c r="D31" s="86" t="s">
        <v>85</v>
      </c>
      <c r="E31" s="75" t="s">
        <v>86</v>
      </c>
      <c r="F31" s="75" t="s">
        <v>42</v>
      </c>
      <c r="G31" s="91" t="s">
        <v>68</v>
      </c>
      <c r="H31" s="85"/>
      <c r="I31" s="75"/>
      <c r="J31" s="75"/>
      <c r="K31" s="75"/>
      <c r="L31" s="75"/>
      <c r="M31" s="85">
        <v>6</v>
      </c>
      <c r="N31" s="74"/>
      <c r="O31" s="74"/>
      <c r="P31" s="76"/>
      <c r="Q31" s="77"/>
    </row>
    <row r="32" spans="1:17" s="3" customFormat="1" ht="17.25" customHeight="1" x14ac:dyDescent="0.2">
      <c r="A32" s="84">
        <v>10</v>
      </c>
      <c r="B32" s="85">
        <v>8</v>
      </c>
      <c r="C32" s="75">
        <v>10114923055</v>
      </c>
      <c r="D32" s="86" t="s">
        <v>87</v>
      </c>
      <c r="E32" s="75" t="s">
        <v>88</v>
      </c>
      <c r="F32" s="75" t="s">
        <v>38</v>
      </c>
      <c r="G32" s="91" t="s">
        <v>71</v>
      </c>
      <c r="H32" s="75"/>
      <c r="I32" s="85"/>
      <c r="J32" s="75"/>
      <c r="K32" s="75"/>
      <c r="L32" s="75"/>
      <c r="M32" s="85">
        <v>8</v>
      </c>
      <c r="N32" s="74"/>
      <c r="O32" s="74"/>
      <c r="P32" s="76"/>
      <c r="Q32" s="77"/>
    </row>
    <row r="33" spans="1:17" s="3" customFormat="1" ht="17.25" customHeight="1" x14ac:dyDescent="0.2">
      <c r="A33" s="84">
        <v>11</v>
      </c>
      <c r="B33" s="85">
        <v>6</v>
      </c>
      <c r="C33" s="75">
        <v>10117457583</v>
      </c>
      <c r="D33" s="86" t="s">
        <v>89</v>
      </c>
      <c r="E33" s="75" t="s">
        <v>90</v>
      </c>
      <c r="F33" s="75" t="s">
        <v>42</v>
      </c>
      <c r="G33" s="91" t="s">
        <v>71</v>
      </c>
      <c r="H33" s="75"/>
      <c r="I33" s="75"/>
      <c r="J33" s="75"/>
      <c r="K33" s="75"/>
      <c r="L33" s="75"/>
      <c r="M33" s="74">
        <v>9</v>
      </c>
      <c r="N33" s="74"/>
      <c r="O33" s="74"/>
      <c r="P33" s="76"/>
      <c r="Q33" s="77"/>
    </row>
    <row r="34" spans="1:17" s="3" customFormat="1" ht="17.25" customHeight="1" x14ac:dyDescent="0.2">
      <c r="A34" s="84">
        <v>12</v>
      </c>
      <c r="B34" s="85">
        <v>1</v>
      </c>
      <c r="C34" s="75">
        <v>10115801513</v>
      </c>
      <c r="D34" s="86" t="s">
        <v>91</v>
      </c>
      <c r="E34" s="75" t="s">
        <v>92</v>
      </c>
      <c r="F34" s="75" t="s">
        <v>42</v>
      </c>
      <c r="G34" s="91" t="s">
        <v>71</v>
      </c>
      <c r="H34" s="75"/>
      <c r="I34" s="75"/>
      <c r="J34" s="75"/>
      <c r="K34" s="75"/>
      <c r="L34" s="75"/>
      <c r="M34" s="74">
        <v>10</v>
      </c>
      <c r="N34" s="74"/>
      <c r="O34" s="74"/>
      <c r="P34" s="76"/>
      <c r="Q34" s="77"/>
    </row>
    <row r="35" spans="1:17" s="3" customFormat="1" ht="17.25" customHeight="1" x14ac:dyDescent="0.2">
      <c r="A35" s="84">
        <v>13</v>
      </c>
      <c r="B35" s="85">
        <v>14</v>
      </c>
      <c r="C35" s="75">
        <v>10117244486</v>
      </c>
      <c r="D35" s="86" t="s">
        <v>93</v>
      </c>
      <c r="E35" s="75" t="s">
        <v>94</v>
      </c>
      <c r="F35" s="75" t="s">
        <v>42</v>
      </c>
      <c r="G35" s="91" t="s">
        <v>68</v>
      </c>
      <c r="H35" s="75"/>
      <c r="I35" s="75"/>
      <c r="J35" s="75"/>
      <c r="K35" s="75"/>
      <c r="L35" s="75"/>
      <c r="M35" s="74">
        <v>12</v>
      </c>
      <c r="N35" s="74"/>
      <c r="O35" s="74"/>
      <c r="P35" s="76"/>
      <c r="Q35" s="77"/>
    </row>
    <row r="36" spans="1:17" s="3" customFormat="1" ht="17.25" customHeight="1" x14ac:dyDescent="0.2">
      <c r="A36" s="84">
        <v>14</v>
      </c>
      <c r="B36" s="85">
        <v>2</v>
      </c>
      <c r="C36" s="75"/>
      <c r="D36" s="86" t="s">
        <v>95</v>
      </c>
      <c r="E36" s="75" t="s">
        <v>96</v>
      </c>
      <c r="F36" s="75" t="s">
        <v>42</v>
      </c>
      <c r="G36" s="91" t="s">
        <v>71</v>
      </c>
      <c r="H36" s="75"/>
      <c r="I36" s="75"/>
      <c r="J36" s="75"/>
      <c r="K36" s="75"/>
      <c r="L36" s="75"/>
      <c r="M36" s="74">
        <v>13</v>
      </c>
      <c r="N36" s="74"/>
      <c r="O36" s="74"/>
      <c r="P36" s="76"/>
      <c r="Q36" s="77"/>
    </row>
    <row r="37" spans="1:17" s="3" customFormat="1" ht="17.25" customHeight="1" x14ac:dyDescent="0.2">
      <c r="A37" s="84" t="s">
        <v>47</v>
      </c>
      <c r="B37" s="85">
        <v>18</v>
      </c>
      <c r="C37" s="75">
        <v>10036093983</v>
      </c>
      <c r="D37" s="86" t="s">
        <v>97</v>
      </c>
      <c r="E37" s="75" t="s">
        <v>98</v>
      </c>
      <c r="F37" s="75" t="s">
        <v>38</v>
      </c>
      <c r="G37" s="91" t="s">
        <v>68</v>
      </c>
      <c r="H37" s="74"/>
      <c r="I37" s="74"/>
      <c r="J37" s="74"/>
      <c r="K37" s="74"/>
      <c r="L37" s="74"/>
      <c r="M37" s="74"/>
      <c r="N37" s="74"/>
      <c r="O37" s="74"/>
      <c r="P37" s="76"/>
      <c r="Q37" s="77"/>
    </row>
    <row r="38" spans="1:17" s="3" customFormat="1" ht="17.25" customHeight="1" x14ac:dyDescent="0.2">
      <c r="A38" s="84" t="s">
        <v>47</v>
      </c>
      <c r="B38" s="85">
        <v>19</v>
      </c>
      <c r="C38" s="75">
        <v>10116904885</v>
      </c>
      <c r="D38" s="86" t="s">
        <v>99</v>
      </c>
      <c r="E38" s="75" t="s">
        <v>100</v>
      </c>
      <c r="F38" s="85" t="s">
        <v>38</v>
      </c>
      <c r="G38" s="91" t="s">
        <v>101</v>
      </c>
      <c r="H38" s="74"/>
      <c r="I38" s="74"/>
      <c r="J38" s="74"/>
      <c r="K38" s="74"/>
      <c r="L38" s="74"/>
      <c r="M38" s="74"/>
      <c r="N38" s="74"/>
      <c r="O38" s="74"/>
      <c r="P38" s="76"/>
      <c r="Q38" s="77"/>
    </row>
    <row r="39" spans="1:17" s="3" customFormat="1" ht="17.25" customHeight="1" x14ac:dyDescent="0.2">
      <c r="A39" s="84" t="s">
        <v>47</v>
      </c>
      <c r="B39" s="85">
        <v>16</v>
      </c>
      <c r="C39" s="75"/>
      <c r="D39" s="86" t="s">
        <v>102</v>
      </c>
      <c r="E39" s="75" t="s">
        <v>103</v>
      </c>
      <c r="F39" s="85" t="s">
        <v>38</v>
      </c>
      <c r="G39" s="91" t="s">
        <v>68</v>
      </c>
      <c r="H39" s="74"/>
      <c r="I39" s="74"/>
      <c r="J39" s="74"/>
      <c r="K39" s="74"/>
      <c r="L39" s="74"/>
      <c r="M39" s="74"/>
      <c r="N39" s="74"/>
      <c r="O39" s="74"/>
      <c r="P39" s="76"/>
      <c r="Q39" s="77"/>
    </row>
    <row r="40" spans="1:17" s="3" customFormat="1" ht="17.25" customHeight="1" x14ac:dyDescent="0.2">
      <c r="A40" s="84" t="s">
        <v>47</v>
      </c>
      <c r="B40" s="85">
        <v>24</v>
      </c>
      <c r="C40" s="75"/>
      <c r="D40" s="86" t="s">
        <v>104</v>
      </c>
      <c r="E40" s="75" t="s">
        <v>105</v>
      </c>
      <c r="F40" s="75" t="s">
        <v>43</v>
      </c>
      <c r="G40" s="91" t="s">
        <v>106</v>
      </c>
      <c r="H40" s="74"/>
      <c r="I40" s="74"/>
      <c r="J40" s="74"/>
      <c r="K40" s="74"/>
      <c r="L40" s="74"/>
      <c r="M40" s="74"/>
      <c r="N40" s="74"/>
      <c r="O40" s="74"/>
      <c r="P40" s="76"/>
      <c r="Q40" s="77"/>
    </row>
    <row r="41" spans="1:17" s="3" customFormat="1" ht="17.25" customHeight="1" x14ac:dyDescent="0.2">
      <c r="A41" s="84" t="s">
        <v>47</v>
      </c>
      <c r="B41" s="85">
        <v>22</v>
      </c>
      <c r="C41" s="75">
        <v>10117163856</v>
      </c>
      <c r="D41" s="86" t="s">
        <v>107</v>
      </c>
      <c r="E41" s="75" t="s">
        <v>108</v>
      </c>
      <c r="F41" s="75" t="s">
        <v>42</v>
      </c>
      <c r="G41" s="91" t="s">
        <v>101</v>
      </c>
      <c r="H41" s="74"/>
      <c r="I41" s="74"/>
      <c r="J41" s="74"/>
      <c r="K41" s="74"/>
      <c r="L41" s="74"/>
      <c r="M41" s="74"/>
      <c r="N41" s="74"/>
      <c r="O41" s="74"/>
      <c r="P41" s="76"/>
      <c r="Q41" s="77"/>
    </row>
    <row r="42" spans="1:17" s="3" customFormat="1" ht="17.25" customHeight="1" x14ac:dyDescent="0.2">
      <c r="A42" s="84" t="s">
        <v>47</v>
      </c>
      <c r="B42" s="85">
        <v>26</v>
      </c>
      <c r="C42" s="75"/>
      <c r="D42" s="86" t="s">
        <v>109</v>
      </c>
      <c r="E42" s="75" t="s">
        <v>110</v>
      </c>
      <c r="F42" s="75" t="s">
        <v>43</v>
      </c>
      <c r="G42" s="91" t="s">
        <v>106</v>
      </c>
      <c r="H42" s="74"/>
      <c r="I42" s="74"/>
      <c r="J42" s="74"/>
      <c r="K42" s="74"/>
      <c r="L42" s="74"/>
      <c r="M42" s="74"/>
      <c r="N42" s="74"/>
      <c r="O42" s="74"/>
      <c r="P42" s="76"/>
      <c r="Q42" s="77"/>
    </row>
    <row r="43" spans="1:17" s="3" customFormat="1" ht="17.25" customHeight="1" x14ac:dyDescent="0.2">
      <c r="A43" s="87" t="s">
        <v>47</v>
      </c>
      <c r="B43" s="85">
        <v>3</v>
      </c>
      <c r="C43" s="75"/>
      <c r="D43" s="86" t="s">
        <v>111</v>
      </c>
      <c r="E43" s="75" t="s">
        <v>73</v>
      </c>
      <c r="F43" s="75" t="s">
        <v>42</v>
      </c>
      <c r="G43" s="91" t="s">
        <v>71</v>
      </c>
      <c r="H43" s="74"/>
      <c r="I43" s="74"/>
      <c r="J43" s="74"/>
      <c r="K43" s="74"/>
      <c r="L43" s="74"/>
      <c r="M43" s="74"/>
      <c r="N43" s="74"/>
      <c r="O43" s="74"/>
      <c r="P43" s="76"/>
      <c r="Q43" s="77"/>
    </row>
    <row r="44" spans="1:17" s="3" customFormat="1" ht="17.25" customHeight="1" x14ac:dyDescent="0.2">
      <c r="A44" s="87" t="s">
        <v>47</v>
      </c>
      <c r="B44" s="85">
        <v>20</v>
      </c>
      <c r="C44" s="75">
        <v>10117161735</v>
      </c>
      <c r="D44" s="86" t="s">
        <v>112</v>
      </c>
      <c r="E44" s="75" t="s">
        <v>113</v>
      </c>
      <c r="F44" s="75" t="s">
        <v>38</v>
      </c>
      <c r="G44" s="91" t="s">
        <v>101</v>
      </c>
      <c r="H44" s="74"/>
      <c r="I44" s="74"/>
      <c r="J44" s="74"/>
      <c r="K44" s="74"/>
      <c r="L44" s="74"/>
      <c r="M44" s="74"/>
      <c r="N44" s="74"/>
      <c r="O44" s="74"/>
      <c r="P44" s="76"/>
      <c r="Q44" s="77"/>
    </row>
    <row r="45" spans="1:17" s="3" customFormat="1" ht="17.25" customHeight="1" x14ac:dyDescent="0.2">
      <c r="A45" s="87" t="s">
        <v>47</v>
      </c>
      <c r="B45" s="85">
        <v>7</v>
      </c>
      <c r="C45" s="75">
        <v>10091545449</v>
      </c>
      <c r="D45" s="86" t="s">
        <v>114</v>
      </c>
      <c r="E45" s="75" t="s">
        <v>115</v>
      </c>
      <c r="F45" s="75" t="s">
        <v>42</v>
      </c>
      <c r="G45" s="91" t="s">
        <v>71</v>
      </c>
      <c r="H45" s="74"/>
      <c r="I45" s="74"/>
      <c r="J45" s="74"/>
      <c r="K45" s="74"/>
      <c r="L45" s="74"/>
      <c r="M45" s="74"/>
      <c r="N45" s="74"/>
      <c r="O45" s="74"/>
      <c r="P45" s="76"/>
      <c r="Q45" s="77"/>
    </row>
    <row r="46" spans="1:17" s="3" customFormat="1" ht="17.25" customHeight="1" x14ac:dyDescent="0.2">
      <c r="A46" s="87" t="s">
        <v>47</v>
      </c>
      <c r="B46" s="85">
        <v>21</v>
      </c>
      <c r="C46" s="75">
        <v>10104582754</v>
      </c>
      <c r="D46" s="86" t="s">
        <v>116</v>
      </c>
      <c r="E46" s="75" t="s">
        <v>117</v>
      </c>
      <c r="F46" s="75" t="s">
        <v>33</v>
      </c>
      <c r="G46" s="91" t="s">
        <v>101</v>
      </c>
      <c r="H46" s="74"/>
      <c r="I46" s="74"/>
      <c r="J46" s="74"/>
      <c r="K46" s="74"/>
      <c r="L46" s="74"/>
      <c r="M46" s="74"/>
      <c r="N46" s="74"/>
      <c r="O46" s="74"/>
      <c r="P46" s="76"/>
      <c r="Q46" s="77"/>
    </row>
    <row r="47" spans="1:17" s="3" customFormat="1" ht="17.25" customHeight="1" x14ac:dyDescent="0.2">
      <c r="A47" s="87" t="s">
        <v>118</v>
      </c>
      <c r="B47" s="85">
        <v>23</v>
      </c>
      <c r="C47" s="75"/>
      <c r="D47" s="86" t="s">
        <v>119</v>
      </c>
      <c r="E47" s="75" t="s">
        <v>120</v>
      </c>
      <c r="F47" s="75" t="s">
        <v>43</v>
      </c>
      <c r="G47" s="91" t="s">
        <v>106</v>
      </c>
      <c r="H47" s="74"/>
      <c r="I47" s="74"/>
      <c r="J47" s="74"/>
      <c r="K47" s="74"/>
      <c r="L47" s="74"/>
      <c r="M47" s="74"/>
      <c r="N47" s="74"/>
      <c r="O47" s="74"/>
      <c r="P47" s="76"/>
      <c r="Q47" s="77"/>
    </row>
    <row r="48" spans="1:17" s="3" customFormat="1" ht="17.25" customHeight="1" thickBot="1" x14ac:dyDescent="0.25">
      <c r="A48" s="88" t="s">
        <v>118</v>
      </c>
      <c r="B48" s="89">
        <v>25</v>
      </c>
      <c r="C48" s="79"/>
      <c r="D48" s="90" t="s">
        <v>121</v>
      </c>
      <c r="E48" s="79" t="s">
        <v>122</v>
      </c>
      <c r="F48" s="79" t="s">
        <v>43</v>
      </c>
      <c r="G48" s="92" t="s">
        <v>106</v>
      </c>
      <c r="H48" s="78"/>
      <c r="I48" s="78"/>
      <c r="J48" s="78"/>
      <c r="K48" s="78"/>
      <c r="L48" s="78"/>
      <c r="M48" s="78"/>
      <c r="N48" s="78"/>
      <c r="O48" s="78"/>
      <c r="P48" s="80"/>
      <c r="Q48" s="81"/>
    </row>
    <row r="49" spans="1:17" ht="8.25" customHeight="1" thickTop="1" thickBot="1" x14ac:dyDescent="0.25">
      <c r="A49" s="16"/>
      <c r="B49" s="15"/>
      <c r="C49" s="15"/>
      <c r="D49" s="16"/>
      <c r="E49" s="48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 thickTop="1" x14ac:dyDescent="0.2">
      <c r="A50" s="119" t="s">
        <v>5</v>
      </c>
      <c r="B50" s="117"/>
      <c r="C50" s="117"/>
      <c r="D50" s="117"/>
      <c r="E50" s="66"/>
      <c r="F50" s="66"/>
      <c r="G50" s="66"/>
      <c r="H50" s="117" t="s">
        <v>6</v>
      </c>
      <c r="I50" s="117"/>
      <c r="J50" s="117"/>
      <c r="K50" s="117"/>
      <c r="L50" s="117"/>
      <c r="M50" s="117"/>
      <c r="N50" s="117"/>
      <c r="O50" s="117"/>
      <c r="P50" s="117"/>
      <c r="Q50" s="118"/>
    </row>
    <row r="51" spans="1:17" ht="15" x14ac:dyDescent="0.2">
      <c r="A51" s="67" t="s">
        <v>123</v>
      </c>
      <c r="B51" s="21"/>
      <c r="C51" s="63"/>
      <c r="D51" s="14"/>
      <c r="E51" s="49"/>
      <c r="F51" s="14"/>
      <c r="G51" s="36"/>
      <c r="M51" s="22" t="s">
        <v>34</v>
      </c>
      <c r="N51" s="72">
        <v>6</v>
      </c>
      <c r="O51" s="35"/>
      <c r="P51" s="68" t="s">
        <v>32</v>
      </c>
      <c r="Q51" s="69">
        <f>COUNTIF(F$21:F159,"ЗМС")</f>
        <v>0</v>
      </c>
    </row>
    <row r="52" spans="1:17" ht="15" x14ac:dyDescent="0.2">
      <c r="A52" s="67" t="s">
        <v>124</v>
      </c>
      <c r="B52" s="21"/>
      <c r="C52" s="64"/>
      <c r="D52" s="20"/>
      <c r="E52" s="50"/>
      <c r="F52" s="20"/>
      <c r="G52" s="37"/>
      <c r="M52" s="22" t="s">
        <v>27</v>
      </c>
      <c r="N52" s="72">
        <f>N53+N58</f>
        <v>26</v>
      </c>
      <c r="O52" s="11"/>
      <c r="P52" s="68" t="s">
        <v>21</v>
      </c>
      <c r="Q52" s="69">
        <f>COUNTIF(F$20:F158,"МСМК")</f>
        <v>0</v>
      </c>
    </row>
    <row r="53" spans="1:17" ht="15" x14ac:dyDescent="0.2">
      <c r="A53" s="67" t="s">
        <v>51</v>
      </c>
      <c r="B53" s="21"/>
      <c r="C53" s="40"/>
      <c r="D53" s="20"/>
      <c r="E53" s="50"/>
      <c r="F53" s="20"/>
      <c r="G53" s="37"/>
      <c r="M53" s="22" t="s">
        <v>28</v>
      </c>
      <c r="N53" s="72">
        <f>N54+N55+N57</f>
        <v>24</v>
      </c>
      <c r="O53" s="11"/>
      <c r="P53" s="68" t="s">
        <v>23</v>
      </c>
      <c r="Q53" s="69">
        <f>COUNTIF(F$20:F48,"МС")</f>
        <v>0</v>
      </c>
    </row>
    <row r="54" spans="1:17" ht="15" x14ac:dyDescent="0.2">
      <c r="A54" s="67" t="s">
        <v>125</v>
      </c>
      <c r="B54" s="21"/>
      <c r="C54" s="40"/>
      <c r="D54" s="20"/>
      <c r="E54" s="50"/>
      <c r="F54" s="20"/>
      <c r="G54" s="37"/>
      <c r="M54" s="22" t="s">
        <v>29</v>
      </c>
      <c r="N54" s="72">
        <f>COUNT(A23:A48)</f>
        <v>14</v>
      </c>
      <c r="O54" s="11"/>
      <c r="P54" s="68" t="s">
        <v>33</v>
      </c>
      <c r="Q54" s="69">
        <f>COUNTIF(F$19:F48,"КМС")</f>
        <v>1</v>
      </c>
    </row>
    <row r="55" spans="1:17" ht="15" x14ac:dyDescent="0.2">
      <c r="A55" s="38"/>
      <c r="B55" s="6"/>
      <c r="C55" s="65"/>
      <c r="D55" s="20"/>
      <c r="E55" s="50"/>
      <c r="F55" s="20"/>
      <c r="G55" s="37"/>
      <c r="M55" s="22" t="s">
        <v>30</v>
      </c>
      <c r="N55" s="72">
        <f>COUNTIF(A23:A48,"НФ")</f>
        <v>10</v>
      </c>
      <c r="O55" s="11"/>
      <c r="P55" s="68" t="s">
        <v>38</v>
      </c>
      <c r="Q55" s="69">
        <f>COUNTIF(F$22:F160,"1 СР")</f>
        <v>9</v>
      </c>
    </row>
    <row r="56" spans="1:17" ht="15" x14ac:dyDescent="0.2">
      <c r="A56" s="38"/>
      <c r="B56" s="6"/>
      <c r="C56" s="65"/>
      <c r="D56" s="20"/>
      <c r="E56" s="50"/>
      <c r="F56" s="20"/>
      <c r="G56" s="37"/>
      <c r="M56" s="68" t="s">
        <v>44</v>
      </c>
      <c r="N56" s="73">
        <f>COUNTIF(A23:A48,"ЛИМ")</f>
        <v>0</v>
      </c>
      <c r="O56" s="11"/>
      <c r="P56" s="68" t="s">
        <v>42</v>
      </c>
      <c r="Q56" s="69">
        <f>COUNTIF(F$19:F158,"2 СР")</f>
        <v>12</v>
      </c>
    </row>
    <row r="57" spans="1:17" ht="15" x14ac:dyDescent="0.2">
      <c r="A57" s="23"/>
      <c r="B57" s="21"/>
      <c r="C57" s="40"/>
      <c r="D57" s="20"/>
      <c r="E57" s="50"/>
      <c r="F57" s="20"/>
      <c r="G57" s="37"/>
      <c r="M57" s="22" t="s">
        <v>35</v>
      </c>
      <c r="N57" s="72">
        <f>COUNTIF(A23:A48,"ДСКВ")</f>
        <v>0</v>
      </c>
      <c r="O57" s="11"/>
      <c r="P57" s="68" t="s">
        <v>43</v>
      </c>
      <c r="Q57" s="69">
        <f>COUNTIF(F$21:F161,"3 СР")</f>
        <v>4</v>
      </c>
    </row>
    <row r="58" spans="1:17" ht="15" x14ac:dyDescent="0.2">
      <c r="A58" s="23"/>
      <c r="B58" s="21"/>
      <c r="C58" s="40"/>
      <c r="D58" s="20"/>
      <c r="E58" s="50"/>
      <c r="F58" s="20"/>
      <c r="G58" s="37"/>
      <c r="M58" s="22" t="s">
        <v>31</v>
      </c>
      <c r="N58" s="72">
        <f>COUNTIF(A23:A48,"НС")</f>
        <v>2</v>
      </c>
      <c r="O58" s="11"/>
      <c r="P58" s="68"/>
      <c r="Q58" s="70"/>
    </row>
    <row r="59" spans="1:17" ht="6.75" customHeight="1" x14ac:dyDescent="0.2">
      <c r="A59" s="38"/>
      <c r="B59" s="12"/>
      <c r="C59" s="12"/>
      <c r="D59" s="6"/>
      <c r="E59" s="5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9"/>
    </row>
    <row r="60" spans="1:17" ht="15.75" x14ac:dyDescent="0.2">
      <c r="A60" s="140" t="s">
        <v>3</v>
      </c>
      <c r="B60" s="116"/>
      <c r="C60" s="116"/>
      <c r="D60" s="116"/>
      <c r="E60" s="116"/>
      <c r="F60" s="116" t="s">
        <v>11</v>
      </c>
      <c r="G60" s="116"/>
      <c r="H60" s="116"/>
      <c r="I60" s="116"/>
      <c r="J60" s="116"/>
      <c r="K60" s="116" t="s">
        <v>4</v>
      </c>
      <c r="L60" s="116"/>
      <c r="M60" s="116"/>
      <c r="N60" s="116"/>
      <c r="O60" s="116"/>
      <c r="P60" s="116"/>
      <c r="Q60" s="137"/>
    </row>
    <row r="61" spans="1:17" s="61" customFormat="1" ht="15.75" x14ac:dyDescent="0.2">
      <c r="A61" s="57"/>
      <c r="B61" s="58"/>
      <c r="C61" s="58"/>
      <c r="D61" s="58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s="61" customFormat="1" ht="15.75" x14ac:dyDescent="0.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62"/>
    </row>
    <row r="63" spans="1:17" x14ac:dyDescent="0.2">
      <c r="A63" s="8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71"/>
      <c r="N63" s="61"/>
      <c r="O63" s="61"/>
      <c r="P63" s="61"/>
      <c r="Q63" s="83"/>
    </row>
    <row r="64" spans="1:17" x14ac:dyDescent="0.2">
      <c r="A64" s="54"/>
      <c r="B64" s="71"/>
      <c r="C64" s="71"/>
      <c r="D64" s="71"/>
      <c r="E64" s="52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42"/>
    </row>
    <row r="65" spans="1:17" x14ac:dyDescent="0.2">
      <c r="A65" s="54"/>
      <c r="B65" s="71"/>
      <c r="C65" s="71"/>
      <c r="D65" s="71"/>
      <c r="E65" s="5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42"/>
    </row>
    <row r="66" spans="1:17" ht="16.5" thickBot="1" x14ac:dyDescent="0.25">
      <c r="A66" s="139" t="s">
        <v>41</v>
      </c>
      <c r="B66" s="115"/>
      <c r="C66" s="115"/>
      <c r="D66" s="115"/>
      <c r="E66" s="115"/>
      <c r="F66" s="115" t="str">
        <f>G17</f>
        <v xml:space="preserve">КАРПЕНКОВ Ю.П. (ВК, г. Великие Луки) </v>
      </c>
      <c r="G66" s="115"/>
      <c r="H66" s="115"/>
      <c r="I66" s="115"/>
      <c r="J66" s="115"/>
      <c r="K66" s="115" t="str">
        <f>G18</f>
        <v xml:space="preserve">ИВАНОВА М.А. (ВК, г. Великие Луки) </v>
      </c>
      <c r="L66" s="115"/>
      <c r="M66" s="115"/>
      <c r="N66" s="115"/>
      <c r="O66" s="115"/>
      <c r="P66" s="115"/>
      <c r="Q66" s="138"/>
    </row>
    <row r="67" spans="1:17" ht="13.5" thickTop="1" x14ac:dyDescent="0.2"/>
  </sheetData>
  <sortState ref="A23:Y101">
    <sortCondition descending="1" ref="N23:N32"/>
  </sortState>
  <mergeCells count="40">
    <mergeCell ref="H18:Q18"/>
    <mergeCell ref="A12:Q12"/>
    <mergeCell ref="H15:Q15"/>
    <mergeCell ref="K66:N66"/>
    <mergeCell ref="O60:Q60"/>
    <mergeCell ref="O66:Q66"/>
    <mergeCell ref="A66:E66"/>
    <mergeCell ref="A60:E60"/>
    <mergeCell ref="A5:Q5"/>
    <mergeCell ref="F66:J66"/>
    <mergeCell ref="K60:N60"/>
    <mergeCell ref="H50:Q50"/>
    <mergeCell ref="A50:D50"/>
    <mergeCell ref="F60:J60"/>
    <mergeCell ref="A8:Q8"/>
    <mergeCell ref="H21:L21"/>
    <mergeCell ref="M21:M22"/>
    <mergeCell ref="N21:N22"/>
    <mergeCell ref="P21:P22"/>
    <mergeCell ref="Q21:Q22"/>
    <mergeCell ref="A10:Q10"/>
    <mergeCell ref="A11:Q11"/>
    <mergeCell ref="H16:Q16"/>
    <mergeCell ref="H17:Q17"/>
    <mergeCell ref="A1:Q1"/>
    <mergeCell ref="A2:Q2"/>
    <mergeCell ref="A3:Q3"/>
    <mergeCell ref="A4:Q4"/>
    <mergeCell ref="O21:O22"/>
    <mergeCell ref="A6:Q6"/>
    <mergeCell ref="A7:Q7"/>
    <mergeCell ref="A9:Q9"/>
    <mergeCell ref="D21:D22"/>
    <mergeCell ref="E21:E22"/>
    <mergeCell ref="F21:F22"/>
    <mergeCell ref="G21:G22"/>
    <mergeCell ref="A15:G15"/>
    <mergeCell ref="B21:B22"/>
    <mergeCell ref="C21:C22"/>
    <mergeCell ref="A21:A22"/>
  </mergeCells>
  <conditionalFormatting sqref="M57:M59 M1:M14 M19:M55 M61:M65 M67:M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80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2021-09-28T11:40:40Z</dcterms:modified>
</cp:coreProperties>
</file>