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7 этап\Протоколы ФВСР\Классик 20 июля\"/>
    </mc:Choice>
  </mc:AlternateContent>
  <xr:revisionPtr revIDLastSave="0" documentId="13_ncr:1_{3AE8E35B-B496-4DDC-9C32-D1E5F4153A67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КЛАССИК!$B$21:$I$22</definedName>
    <definedName name="_xlnm.Print_Area" localSheetId="0">КЛАССИК!$A$1:$K$54</definedName>
  </definedNames>
  <calcPr calcId="191029"/>
</workbook>
</file>

<file path=xl/calcChain.xml><?xml version="1.0" encoding="utf-8"?>
<calcChain xmlns="http://schemas.openxmlformats.org/spreadsheetml/2006/main">
  <c r="I51" i="127" l="1"/>
  <c r="E51" i="127"/>
  <c r="A51" i="127"/>
  <c r="K43" i="127"/>
  <c r="H43" i="127"/>
  <c r="K42" i="127"/>
  <c r="H42" i="127"/>
  <c r="K41" i="127"/>
  <c r="H41" i="127"/>
  <c r="K40" i="127"/>
  <c r="H40" i="127"/>
  <c r="K39" i="127"/>
  <c r="K38" i="127"/>
  <c r="K37" i="127"/>
  <c r="H39" i="127" l="1"/>
  <c r="H38" i="127" s="1"/>
</calcChain>
</file>

<file path=xl/sharedStrings.xml><?xml version="1.0" encoding="utf-8"?>
<sst xmlns="http://schemas.openxmlformats.org/spreadsheetml/2006/main" count="144" uniqueCount="118">
  <si>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</si>
  <si>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</si>
  <si>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</si>
  <si>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</si>
  <si>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</si>
  <si>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</si>
  <si>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</si>
  <si>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</si>
  <si>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</si>
  <si>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</si>
  <si>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</si>
  <si>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</si>
  <si>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</si>
  <si>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</si>
  <si>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</si>
  <si>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</si>
  <si>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</si>
  <si>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</si>
  <si>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</si>
  <si>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</si>
  <si>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</si>
  <si>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</si>
  <si>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</si>
  <si>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</si>
  <si>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</si>
  <si>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</si>
  <si>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</si>
  <si>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</si>
  <si>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</si>
  <si>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</si>
  <si>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</si>
  <si>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</si>
  <si>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</si>
  <si>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</si>
  <si>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</si>
  <si>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</si>
  <si>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</si>
  <si>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</si>
  <si>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</si>
  <si>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</si>
  <si>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</si>
  <si>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</si>
  <si>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</si>
  <si>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</si>
  <si>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</si>
  <si>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</si>
  <si>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</si>
  <si>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</si>
  <si>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</si>
  <si>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</si>
  <si>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</si>
  <si>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</si>
  <si>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</si>
  <si>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</si>
  <si>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</si>
  <si>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Е.А.(IК, г. Саранск)</t>
  </si>
  <si>
    <t>Девушки 15-16 лет</t>
  </si>
  <si>
    <t>ЧЕРНЫШОВ М.Ю. (г.Пенза)</t>
  </si>
  <si>
    <t>№ ВРВС: 0080011611Я</t>
  </si>
  <si>
    <t>БОЯРОВ В.В. (ВК, г. Саранск)</t>
  </si>
  <si>
    <t>ГРИГОРЬЕВА Л.Ю. (ВК, г. 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</si>
  <si>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</si>
  <si>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</si>
  <si>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2008130021019382</t>
  </si>
  <si>
    <t>450 м</t>
  </si>
  <si>
    <t>ДАТА ПРОВЕДЕНИЯ: 20 июля 2024г.</t>
  </si>
  <si>
    <t>505</t>
  </si>
  <si>
    <t>10091229288</t>
  </si>
  <si>
    <t>Карпова Анастасия</t>
  </si>
  <si>
    <t>30.10.2009</t>
  </si>
  <si>
    <t>Мордовия</t>
  </si>
  <si>
    <t>23</t>
  </si>
  <si>
    <t>10091230096</t>
  </si>
  <si>
    <t>Богачева Виктория</t>
  </si>
  <si>
    <t>12.03.2008</t>
  </si>
  <si>
    <t>31</t>
  </si>
  <si>
    <t>10090062561</t>
  </si>
  <si>
    <t>Зеленина Кира</t>
  </si>
  <si>
    <t>06.11.2008</t>
  </si>
  <si>
    <t>829</t>
  </si>
  <si>
    <t>10062501023</t>
  </si>
  <si>
    <t>Сахатова Алина</t>
  </si>
  <si>
    <t>12.12.2009</t>
  </si>
  <si>
    <t>Санкт-Петербург</t>
  </si>
  <si>
    <t>515</t>
  </si>
  <si>
    <t>10096913791</t>
  </si>
  <si>
    <t>Павленко Эвелина</t>
  </si>
  <si>
    <t>03.12.2009</t>
  </si>
  <si>
    <t>55</t>
  </si>
  <si>
    <t>10090414084</t>
  </si>
  <si>
    <t>Кручинкина Лилия</t>
  </si>
  <si>
    <t>01.11.2009</t>
  </si>
  <si>
    <t>178</t>
  </si>
  <si>
    <t>10144262828</t>
  </si>
  <si>
    <t>Любушкина Елизавета</t>
  </si>
  <si>
    <t>18.12.2008</t>
  </si>
  <si>
    <t>648</t>
  </si>
  <si>
    <t>10094915692</t>
  </si>
  <si>
    <t>Ручьева Дарья</t>
  </si>
  <si>
    <t>17.03.2008</t>
  </si>
  <si>
    <t>Москва</t>
  </si>
  <si>
    <t>63</t>
  </si>
  <si>
    <t>10093066430</t>
  </si>
  <si>
    <t>Бусарова Дарья</t>
  </si>
  <si>
    <t>03.04.2008</t>
  </si>
  <si>
    <t>333</t>
  </si>
  <si>
    <t>10075130928</t>
  </si>
  <si>
    <t>Шидловская Ярослава</t>
  </si>
  <si>
    <t>16.09.2009</t>
  </si>
  <si>
    <t>48</t>
  </si>
  <si>
    <t>10116086449</t>
  </si>
  <si>
    <t>Кащук Валерия</t>
  </si>
  <si>
    <t>27.02.2008</t>
  </si>
  <si>
    <t>883</t>
  </si>
  <si>
    <t>10110290084</t>
  </si>
  <si>
    <t>Трошкина Дарья</t>
  </si>
  <si>
    <t>13.02.2008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</si>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</sst>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vertical="center" wrapText="1"/>
    </xf>
    <xf numFmtId="14" fontId="16" fillId="2" borderId="36" xfId="8" applyNumberFormat="1" applyFont="1" applyFill="1" applyBorder="1" applyAlignment="1">
      <alignment vertical="center" wrapText="1"/>
    </xf>
    <xf numFmtId="0" fontId="16" fillId="2" borderId="38" xfId="8" applyFont="1" applyFill="1" applyBorder="1" applyAlignment="1">
      <alignment vertical="center" wrapText="1"/>
    </xf>
    <xf numFmtId="0" fontId="8" fillId="0" borderId="22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1" fontId="8" fillId="0" borderId="35" xfId="2" applyNumberFormat="1" applyFont="1" applyBorder="1" applyAlignment="1">
      <alignment horizontal="center" vertical="center"/>
    </xf>
    <xf numFmtId="14" fontId="16" fillId="2" borderId="0" xfId="8" applyNumberFormat="1" applyFont="1" applyFill="1" applyAlignment="1">
      <alignment horizontal="center" vertical="center" wrapText="1"/>
    </xf>
    <xf numFmtId="165" fontId="11" fillId="0" borderId="28" xfId="2" applyNumberFormat="1" applyFont="1" applyBorder="1" applyAlignment="1">
      <alignment vertical="center"/>
    </xf>
    <xf numFmtId="0" fontId="16" fillId="2" borderId="39" xfId="2" applyFont="1" applyFill="1" applyBorder="1" applyAlignment="1">
      <alignment vertical="center"/>
    </xf>
    <xf numFmtId="14" fontId="16" fillId="2" borderId="35" xfId="8" applyNumberFormat="1" applyFont="1" applyFill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11</xdr:col>
      <xdr:colOff>137797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BreakPreview" topLeftCell="A10" zoomScaleNormal="100" zoomScaleSheetLayoutView="100" workbookViewId="0">
      <selection activeCell="F18" sqref="F1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3.664062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7" style="31" customWidth="1"/>
    <col min="9" max="9" width="6.33203125" style="31" customWidth="1"/>
    <col min="10" max="10" width="12.109375" style="2" customWidth="1"/>
    <col min="11" max="11" width="18.6640625" style="2" customWidth="1"/>
  </cols>
  <sheetData>
    <row r="1" spans="1:11" ht="21" x14ac:dyDescent="0.25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1" x14ac:dyDescent="0.25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21" x14ac:dyDescent="0.25">
      <c r="A3" s="130" t="s">
        <v>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21" x14ac:dyDescent="0.25">
      <c r="A4" s="130" t="s">
        <v>51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21" x14ac:dyDescent="0.25">
      <c r="A5" s="130" t="s">
        <v>52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8.8" x14ac:dyDescent="0.25">
      <c r="A6" s="131" t="s">
        <v>49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1" x14ac:dyDescent="0.25">
      <c r="A7" s="132" t="s">
        <v>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ht="21.6" thickBot="1" x14ac:dyDescent="0.3">
      <c r="A8" s="133" t="s">
        <v>24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18.600000000000001" thickTop="1" x14ac:dyDescent="0.25">
      <c r="A9" s="134" t="s">
        <v>16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</row>
    <row r="10" spans="1:11" ht="18" x14ac:dyDescent="0.25">
      <c r="A10" s="137" t="s">
        <v>45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9"/>
    </row>
    <row r="11" spans="1:11" ht="18" x14ac:dyDescent="0.25">
      <c r="A11" s="137" t="s">
        <v>56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9"/>
    </row>
    <row r="12" spans="1:11" ht="21" x14ac:dyDescent="0.25">
      <c r="A12" s="127" t="s">
        <v>24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9"/>
    </row>
    <row r="13" spans="1:11" ht="15.6" x14ac:dyDescent="0.25">
      <c r="A13" s="125" t="s">
        <v>53</v>
      </c>
      <c r="B13" s="126"/>
      <c r="C13" s="126"/>
      <c r="D13" s="126"/>
      <c r="E13" s="3"/>
      <c r="F13" s="91" t="s">
        <v>61</v>
      </c>
      <c r="G13" s="91"/>
      <c r="H13" s="16"/>
      <c r="I13" s="16"/>
      <c r="J13" s="4"/>
      <c r="K13" s="5" t="s">
        <v>58</v>
      </c>
    </row>
    <row r="14" spans="1:11" ht="15.6" x14ac:dyDescent="0.25">
      <c r="A14" s="99" t="s">
        <v>65</v>
      </c>
      <c r="B14" s="100"/>
      <c r="C14" s="100"/>
      <c r="D14" s="100"/>
      <c r="E14" s="6"/>
      <c r="F14" s="41" t="s">
        <v>62</v>
      </c>
      <c r="G14" s="41"/>
      <c r="H14" s="17"/>
      <c r="I14" s="17"/>
      <c r="J14" s="7"/>
      <c r="K14" s="8" t="s">
        <v>63</v>
      </c>
    </row>
    <row r="15" spans="1:11" ht="14.4" x14ac:dyDescent="0.25">
      <c r="A15" s="101" t="s">
        <v>6</v>
      </c>
      <c r="B15" s="102"/>
      <c r="C15" s="102"/>
      <c r="D15" s="102"/>
      <c r="E15" s="102"/>
      <c r="F15" s="102"/>
      <c r="G15" s="103"/>
      <c r="H15" s="104" t="s">
        <v>0</v>
      </c>
      <c r="I15" s="105"/>
      <c r="J15" s="105"/>
      <c r="K15" s="106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57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59</v>
      </c>
      <c r="H17" s="54" t="s">
        <v>31</v>
      </c>
      <c r="I17" s="55"/>
      <c r="J17" s="55"/>
      <c r="K17" s="75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55</v>
      </c>
      <c r="H18" s="54" t="s">
        <v>32</v>
      </c>
      <c r="I18" s="55"/>
      <c r="J18" s="55"/>
      <c r="K18" s="75" t="s">
        <v>64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60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15" t="s">
        <v>38</v>
      </c>
      <c r="I21" s="116"/>
      <c r="J21" s="111" t="s">
        <v>18</v>
      </c>
      <c r="K21" s="113" t="s">
        <v>9</v>
      </c>
    </row>
    <row r="22" spans="1:11" ht="13.95" customHeight="1" x14ac:dyDescent="0.25">
      <c r="A22" s="95"/>
      <c r="B22" s="87"/>
      <c r="C22" s="87"/>
      <c r="D22" s="87"/>
      <c r="E22" s="88"/>
      <c r="F22" s="89"/>
      <c r="G22" s="87"/>
      <c r="H22" s="93"/>
      <c r="I22" s="96"/>
      <c r="J22" s="112"/>
      <c r="K22" s="114"/>
    </row>
    <row r="23" spans="1:11" ht="15.6" x14ac:dyDescent="0.25">
      <c r="A23" s="140">
        <v>1</v>
      </c>
      <c r="B23" s="140" t="s">
        <v>66</v>
      </c>
      <c r="C23" s="140" t="s">
        <v>67</v>
      </c>
      <c r="D23" s="140" t="s">
        <v>68</v>
      </c>
      <c r="E23" s="140" t="s">
        <v>69</v>
      </c>
      <c r="F23" s="140" t="s">
        <v>46</v>
      </c>
      <c r="G23" s="140" t="s">
        <v>70</v>
      </c>
      <c r="H23" s="94"/>
      <c r="I23" s="92"/>
      <c r="J23" s="97"/>
      <c r="K23" s="98"/>
    </row>
    <row r="24" spans="1:11" ht="15.6" x14ac:dyDescent="0.25">
      <c r="A24" s="140">
        <v>2</v>
      </c>
      <c r="B24" s="140" t="s">
        <v>71</v>
      </c>
      <c r="C24" s="140" t="s">
        <v>72</v>
      </c>
      <c r="D24" s="140" t="s">
        <v>73</v>
      </c>
      <c r="E24" s="140" t="s">
        <v>74</v>
      </c>
      <c r="F24" s="140" t="s">
        <v>20</v>
      </c>
      <c r="G24" s="140" t="s">
        <v>70</v>
      </c>
      <c r="H24" s="94"/>
      <c r="I24" s="92"/>
      <c r="J24" s="77"/>
      <c r="K24" s="78"/>
    </row>
    <row r="25" spans="1:11" ht="15.6" x14ac:dyDescent="0.25">
      <c r="A25" s="140">
        <v>3</v>
      </c>
      <c r="B25" s="140" t="s">
        <v>75</v>
      </c>
      <c r="C25" s="140" t="s">
        <v>76</v>
      </c>
      <c r="D25" s="140" t="s">
        <v>77</v>
      </c>
      <c r="E25" s="140" t="s">
        <v>78</v>
      </c>
      <c r="F25" s="140" t="s">
        <v>20</v>
      </c>
      <c r="G25" s="140" t="s">
        <v>70</v>
      </c>
      <c r="H25" s="94"/>
      <c r="I25" s="92"/>
      <c r="J25" s="77"/>
      <c r="K25" s="78"/>
    </row>
    <row r="26" spans="1:11" ht="15.6" x14ac:dyDescent="0.25">
      <c r="A26" s="140">
        <v>4</v>
      </c>
      <c r="B26" s="140" t="s">
        <v>79</v>
      </c>
      <c r="C26" s="140" t="s">
        <v>80</v>
      </c>
      <c r="D26" s="140" t="s">
        <v>81</v>
      </c>
      <c r="E26" s="140" t="s">
        <v>82</v>
      </c>
      <c r="F26" s="140" t="s">
        <v>46</v>
      </c>
      <c r="G26" s="140" t="s">
        <v>83</v>
      </c>
      <c r="H26" s="94"/>
      <c r="I26" s="92"/>
      <c r="J26" s="77"/>
      <c r="K26" s="78"/>
    </row>
    <row r="27" spans="1:11" ht="15.6" x14ac:dyDescent="0.25">
      <c r="A27" s="140">
        <v>5</v>
      </c>
      <c r="B27" s="140" t="s">
        <v>84</v>
      </c>
      <c r="C27" s="140" t="s">
        <v>85</v>
      </c>
      <c r="D27" s="140" t="s">
        <v>86</v>
      </c>
      <c r="E27" s="140" t="s">
        <v>87</v>
      </c>
      <c r="F27" s="140" t="s">
        <v>46</v>
      </c>
      <c r="G27" s="140" t="s">
        <v>83</v>
      </c>
      <c r="H27" s="94"/>
      <c r="I27" s="92"/>
      <c r="J27" s="77"/>
      <c r="K27" s="78"/>
    </row>
    <row r="28" spans="1:11" ht="15.6" x14ac:dyDescent="0.25">
      <c r="A28" s="140">
        <v>6</v>
      </c>
      <c r="B28" s="140" t="s">
        <v>88</v>
      </c>
      <c r="C28" s="140" t="s">
        <v>89</v>
      </c>
      <c r="D28" s="140" t="s">
        <v>90</v>
      </c>
      <c r="E28" s="140" t="s">
        <v>91</v>
      </c>
      <c r="F28" s="140" t="s">
        <v>46</v>
      </c>
      <c r="G28" s="140" t="s">
        <v>70</v>
      </c>
      <c r="H28" s="94"/>
      <c r="I28" s="92"/>
      <c r="J28" s="77"/>
      <c r="K28" s="78"/>
    </row>
    <row r="29" spans="1:11" ht="15.6" x14ac:dyDescent="0.25">
      <c r="A29" s="140">
        <v>7</v>
      </c>
      <c r="B29" s="140" t="s">
        <v>92</v>
      </c>
      <c r="C29" s="140" t="s">
        <v>93</v>
      </c>
      <c r="D29" s="140" t="s">
        <v>94</v>
      </c>
      <c r="E29" s="140" t="s">
        <v>95</v>
      </c>
      <c r="F29" s="140" t="s">
        <v>20</v>
      </c>
      <c r="G29" s="140" t="s">
        <v>83</v>
      </c>
      <c r="H29" s="94"/>
      <c r="I29" s="92"/>
      <c r="J29" s="77"/>
      <c r="K29" s="78"/>
    </row>
    <row r="30" spans="1:11" ht="15.6" x14ac:dyDescent="0.25">
      <c r="A30" s="140" t="s">
        <v>117</v>
      </c>
      <c r="B30" s="140" t="s">
        <v>96</v>
      </c>
      <c r="C30" s="140" t="s">
        <v>97</v>
      </c>
      <c r="D30" s="140" t="s">
        <v>98</v>
      </c>
      <c r="E30" s="140" t="s">
        <v>99</v>
      </c>
      <c r="F30" s="140" t="s">
        <v>20</v>
      </c>
      <c r="G30" s="140" t="s">
        <v>100</v>
      </c>
      <c r="H30" s="94"/>
      <c r="I30" s="92"/>
      <c r="J30" s="77"/>
      <c r="K30" s="78"/>
    </row>
    <row r="31" spans="1:11" ht="15.6" x14ac:dyDescent="0.25">
      <c r="A31" s="140" t="s">
        <v>117</v>
      </c>
      <c r="B31" s="140" t="s">
        <v>101</v>
      </c>
      <c r="C31" s="140" t="s">
        <v>102</v>
      </c>
      <c r="D31" s="140" t="s">
        <v>103</v>
      </c>
      <c r="E31" s="140" t="s">
        <v>104</v>
      </c>
      <c r="F31" s="140" t="s">
        <v>20</v>
      </c>
      <c r="G31" s="140" t="s">
        <v>70</v>
      </c>
      <c r="H31" s="94"/>
      <c r="I31" s="92"/>
      <c r="J31" s="77"/>
      <c r="K31" s="78"/>
    </row>
    <row r="32" spans="1:11" ht="15.6" x14ac:dyDescent="0.25">
      <c r="A32" s="140" t="s">
        <v>117</v>
      </c>
      <c r="B32" s="140" t="s">
        <v>105</v>
      </c>
      <c r="C32" s="140" t="s">
        <v>106</v>
      </c>
      <c r="D32" s="140" t="s">
        <v>107</v>
      </c>
      <c r="E32" s="140" t="s">
        <v>108</v>
      </c>
      <c r="F32" s="140" t="s">
        <v>46</v>
      </c>
      <c r="G32" s="140" t="s">
        <v>100</v>
      </c>
      <c r="H32" s="94"/>
      <c r="I32" s="92"/>
      <c r="J32" s="77"/>
      <c r="K32" s="78"/>
    </row>
    <row r="33" spans="1:11" ht="15.6" x14ac:dyDescent="0.25">
      <c r="A33" s="140" t="s">
        <v>117</v>
      </c>
      <c r="B33" s="140" t="s">
        <v>109</v>
      </c>
      <c r="C33" s="140" t="s">
        <v>110</v>
      </c>
      <c r="D33" s="140" t="s">
        <v>111</v>
      </c>
      <c r="E33" s="140" t="s">
        <v>112</v>
      </c>
      <c r="F33" s="140" t="s">
        <v>46</v>
      </c>
      <c r="G33" s="140" t="s">
        <v>100</v>
      </c>
      <c r="H33" s="94"/>
      <c r="I33" s="92"/>
      <c r="J33" s="77"/>
      <c r="K33" s="78"/>
    </row>
    <row r="34" spans="1:11" ht="15.6" x14ac:dyDescent="0.25">
      <c r="A34" s="140" t="s">
        <v>117</v>
      </c>
      <c r="B34" s="140" t="s">
        <v>113</v>
      </c>
      <c r="C34" s="140" t="s">
        <v>114</v>
      </c>
      <c r="D34" s="140" t="s">
        <v>115</v>
      </c>
      <c r="E34" s="140" t="s">
        <v>116</v>
      </c>
      <c r="F34" s="140" t="s">
        <v>46</v>
      </c>
      <c r="G34" s="140" t="s">
        <v>100</v>
      </c>
      <c r="H34" s="94"/>
      <c r="I34" s="92"/>
      <c r="J34" s="77"/>
      <c r="K34" s="78"/>
    </row>
    <row r="35" spans="1:11" ht="16.2" thickBot="1" x14ac:dyDescent="0.35">
      <c r="A35" s="23"/>
      <c r="B35" s="24"/>
      <c r="C35" s="24"/>
      <c r="D35" s="1"/>
      <c r="E35" s="25"/>
      <c r="F35" s="15"/>
      <c r="G35" s="15"/>
      <c r="H35" s="26"/>
      <c r="I35" s="26"/>
      <c r="J35" s="27"/>
      <c r="K35" s="27"/>
    </row>
    <row r="36" spans="1:11" ht="15" thickTop="1" x14ac:dyDescent="0.25">
      <c r="A36" s="107" t="s">
        <v>3</v>
      </c>
      <c r="B36" s="108"/>
      <c r="C36" s="108"/>
      <c r="D36" s="108"/>
      <c r="E36" s="53"/>
      <c r="F36" s="53"/>
      <c r="G36" s="109" t="s">
        <v>25</v>
      </c>
      <c r="H36" s="109"/>
      <c r="I36" s="108"/>
      <c r="J36" s="109"/>
      <c r="K36" s="110"/>
    </row>
    <row r="37" spans="1:11" x14ac:dyDescent="0.25">
      <c r="A37" s="67" t="s">
        <v>33</v>
      </c>
      <c r="B37" s="21"/>
      <c r="C37" s="21"/>
      <c r="D37" s="68"/>
      <c r="E37" s="29"/>
      <c r="F37" s="65"/>
      <c r="G37" s="28" t="s">
        <v>21</v>
      </c>
      <c r="H37" s="61">
        <v>6</v>
      </c>
      <c r="I37" s="71"/>
      <c r="J37" s="45" t="s">
        <v>19</v>
      </c>
      <c r="K37" s="74">
        <f>COUNTIF(F23:F34,"ЗМС")</f>
        <v>0</v>
      </c>
    </row>
    <row r="38" spans="1:11" x14ac:dyDescent="0.25">
      <c r="A38" s="67" t="s">
        <v>34</v>
      </c>
      <c r="B38" s="21"/>
      <c r="C38" s="21"/>
      <c r="D38" s="68"/>
      <c r="E38" s="2"/>
      <c r="F38" s="66"/>
      <c r="G38" s="30" t="s">
        <v>43</v>
      </c>
      <c r="H38" s="60">
        <f>H39+H42</f>
        <v>12</v>
      </c>
      <c r="I38" s="63"/>
      <c r="J38" s="45" t="s">
        <v>15</v>
      </c>
      <c r="K38" s="74">
        <f>COUNTIF(F23:F34,"МСМК")</f>
        <v>0</v>
      </c>
    </row>
    <row r="39" spans="1:11" x14ac:dyDescent="0.25">
      <c r="A39" s="67" t="s">
        <v>35</v>
      </c>
      <c r="B39" s="21"/>
      <c r="C39" s="21"/>
      <c r="D39" s="68"/>
      <c r="E39" s="2"/>
      <c r="F39" s="66"/>
      <c r="G39" s="30" t="s">
        <v>44</v>
      </c>
      <c r="H39" s="60">
        <f>H40+H41+H43</f>
        <v>7</v>
      </c>
      <c r="I39" s="63"/>
      <c r="J39" s="45" t="s">
        <v>17</v>
      </c>
      <c r="K39" s="74">
        <f>COUNTIF(F23:F34,"МС")</f>
        <v>0</v>
      </c>
    </row>
    <row r="40" spans="1:11" x14ac:dyDescent="0.25">
      <c r="A40" s="67" t="s">
        <v>36</v>
      </c>
      <c r="B40" s="21"/>
      <c r="C40" s="21"/>
      <c r="D40" s="68"/>
      <c r="E40" s="2"/>
      <c r="F40" s="66"/>
      <c r="G40" s="30" t="s">
        <v>39</v>
      </c>
      <c r="H40" s="61">
        <f>COUNT(A23:A34)</f>
        <v>7</v>
      </c>
      <c r="I40" s="62"/>
      <c r="J40" s="45" t="s">
        <v>20</v>
      </c>
      <c r="K40" s="74">
        <f>COUNTIF(F23:F34,"КМС")</f>
        <v>5</v>
      </c>
    </row>
    <row r="41" spans="1:11" x14ac:dyDescent="0.25">
      <c r="A41" s="67"/>
      <c r="B41" s="21"/>
      <c r="C41" s="21"/>
      <c r="D41" s="68"/>
      <c r="E41" s="2"/>
      <c r="F41" s="66"/>
      <c r="G41" s="30" t="s">
        <v>40</v>
      </c>
      <c r="H41" s="61">
        <f>COUNTIF(A23:A34,"НФ")</f>
        <v>0</v>
      </c>
      <c r="I41" s="62"/>
      <c r="J41" s="81" t="s">
        <v>46</v>
      </c>
      <c r="K41" s="74">
        <f>COUNTIF(F23:F34,"1 сп.р.")</f>
        <v>7</v>
      </c>
    </row>
    <row r="42" spans="1:11" x14ac:dyDescent="0.25">
      <c r="A42" s="67"/>
      <c r="B42" s="21"/>
      <c r="C42" s="21"/>
      <c r="D42" s="68"/>
      <c r="E42" s="2"/>
      <c r="F42" s="66"/>
      <c r="G42" s="30" t="s">
        <v>41</v>
      </c>
      <c r="H42" s="46">
        <f>COUNTIF(A23:A34,"НС")</f>
        <v>5</v>
      </c>
      <c r="I42" s="64"/>
      <c r="J42" s="80" t="s">
        <v>48</v>
      </c>
      <c r="K42" s="74">
        <f>COUNTIF(F23:F34,"2 сп.р.")</f>
        <v>0</v>
      </c>
    </row>
    <row r="43" spans="1:11" x14ac:dyDescent="0.25">
      <c r="A43" s="67"/>
      <c r="B43" s="21"/>
      <c r="C43" s="21"/>
      <c r="D43" s="68"/>
      <c r="E43" s="32"/>
      <c r="F43" s="72"/>
      <c r="G43" s="30" t="s">
        <v>42</v>
      </c>
      <c r="H43" s="46">
        <f>COUNTIF(A23:A34,"ДСКВ")</f>
        <v>0</v>
      </c>
      <c r="I43" s="73"/>
      <c r="J43" s="79" t="s">
        <v>47</v>
      </c>
      <c r="K43" s="74">
        <f>COUNTIF(F23:F34,"3 сп.р.")</f>
        <v>0</v>
      </c>
    </row>
    <row r="44" spans="1:11" x14ac:dyDescent="0.25">
      <c r="A44" s="33"/>
      <c r="K44" s="34"/>
    </row>
    <row r="45" spans="1:11" ht="15.6" x14ac:dyDescent="0.25">
      <c r="A45" s="118" t="s">
        <v>2</v>
      </c>
      <c r="B45" s="119"/>
      <c r="C45" s="119"/>
      <c r="D45" s="119"/>
      <c r="E45" s="120" t="s">
        <v>7</v>
      </c>
      <c r="F45" s="120"/>
      <c r="G45" s="120"/>
      <c r="H45" s="120"/>
      <c r="I45" s="120" t="s">
        <v>37</v>
      </c>
      <c r="J45" s="120"/>
      <c r="K45" s="121"/>
    </row>
    <row r="46" spans="1:11" x14ac:dyDescent="0.25">
      <c r="A46" s="33"/>
      <c r="B46" s="2"/>
      <c r="C46" s="2"/>
      <c r="E46" s="2"/>
      <c r="F46" s="29"/>
      <c r="G46" s="29"/>
      <c r="H46" s="29"/>
      <c r="I46" s="29"/>
      <c r="J46" s="29"/>
      <c r="K46" s="38"/>
    </row>
    <row r="47" spans="1:11" x14ac:dyDescent="0.25">
      <c r="A47" s="35"/>
      <c r="D47" s="36"/>
      <c r="E47" s="69"/>
      <c r="F47" s="36"/>
      <c r="G47" s="36"/>
      <c r="H47" s="70"/>
      <c r="I47" s="70"/>
      <c r="J47" s="36"/>
      <c r="K47" s="37"/>
    </row>
    <row r="48" spans="1:11" x14ac:dyDescent="0.25">
      <c r="A48" s="35"/>
      <c r="D48" s="36"/>
      <c r="E48" s="69"/>
      <c r="F48" s="36"/>
      <c r="G48" s="36"/>
      <c r="H48" s="70"/>
      <c r="I48" s="70"/>
      <c r="J48" s="36"/>
      <c r="K48" s="37"/>
    </row>
    <row r="49" spans="1:11" x14ac:dyDescent="0.25">
      <c r="A49" s="35"/>
      <c r="D49" s="36"/>
      <c r="E49" s="69"/>
      <c r="F49" s="36"/>
      <c r="G49" s="36"/>
      <c r="H49" s="70"/>
      <c r="I49" s="70"/>
      <c r="J49" s="36"/>
      <c r="K49" s="37"/>
    </row>
    <row r="50" spans="1:11" x14ac:dyDescent="0.25">
      <c r="A50" s="35"/>
      <c r="D50" s="36"/>
      <c r="E50" s="69"/>
      <c r="F50" s="36"/>
      <c r="G50" s="36"/>
      <c r="H50" s="70"/>
      <c r="I50" s="70"/>
      <c r="J50" s="36"/>
      <c r="K50" s="37"/>
    </row>
    <row r="51" spans="1:11" ht="16.2" thickBot="1" x14ac:dyDescent="0.3">
      <c r="A51" s="122" t="str">
        <f>G18</f>
        <v>МЯГКОВА Е.А.(IК, г. Саранск)</v>
      </c>
      <c r="B51" s="123"/>
      <c r="C51" s="123"/>
      <c r="D51" s="123"/>
      <c r="E51" s="123" t="str">
        <f>G17</f>
        <v>БОЯРОВ В.В. (ВК, г. Саранск)</v>
      </c>
      <c r="F51" s="123"/>
      <c r="G51" s="123"/>
      <c r="H51" s="123"/>
      <c r="I51" s="123" t="str">
        <f>G19</f>
        <v>ГРИГОРЬЕВА Л.Ю. (ВК, г. Пенза)</v>
      </c>
      <c r="J51" s="123"/>
      <c r="K51" s="124"/>
    </row>
    <row r="52" spans="1:11" ht="14.4" thickTop="1" x14ac:dyDescent="0.25"/>
    <row r="53" spans="1:11" ht="18" x14ac:dyDescent="0.25">
      <c r="A53" s="49"/>
      <c r="B53" s="50"/>
      <c r="C53" s="50"/>
      <c r="D53" s="49"/>
      <c r="E53" s="51"/>
      <c r="F53" s="49"/>
      <c r="G53" s="49"/>
      <c r="H53" s="52"/>
      <c r="I53" s="52"/>
      <c r="J53" s="49"/>
      <c r="K53" s="49"/>
    </row>
    <row r="54" spans="1:11" ht="21" x14ac:dyDescent="0.25">
      <c r="A54" s="47"/>
      <c r="B54" s="47"/>
      <c r="C54" s="48"/>
      <c r="D54" s="117"/>
      <c r="E54" s="117"/>
      <c r="F54" s="117"/>
      <c r="G54" s="117"/>
    </row>
    <row r="55" spans="1:11" ht="18" x14ac:dyDescent="0.25">
      <c r="D55" s="49"/>
    </row>
  </sheetData>
  <autoFilter ref="B21:I22" xr:uid="{00000000-0009-0000-0000-000000000000}">
    <filterColumn colId="6" showButton="0"/>
  </autoFilter>
  <mergeCells count="28">
    <mergeCell ref="A13:D1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D54:G54"/>
    <mergeCell ref="A45:D45"/>
    <mergeCell ref="E45:H45"/>
    <mergeCell ref="I45:K45"/>
    <mergeCell ref="A51:D51"/>
    <mergeCell ref="E51:H51"/>
    <mergeCell ref="I51:K51"/>
    <mergeCell ref="A14:D14"/>
    <mergeCell ref="A15:G15"/>
    <mergeCell ref="H15:K15"/>
    <mergeCell ref="A36:D36"/>
    <mergeCell ref="G36:K36"/>
    <mergeCell ref="J21:J22"/>
    <mergeCell ref="K21:K22"/>
    <mergeCell ref="H21:I21"/>
  </mergeCells>
  <pageMargins left="0.7" right="0.7" top="0.75" bottom="0.75" header="0.3" footer="0.3"/>
  <pageSetup paperSize="9" scale="5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2024-07-20T13:20:54Z</cp:lastPrinted>
  <dcterms:created xsi:type="dcterms:W3CDTF">1996-10-08T23:32:33Z</dcterms:created>
  <dcterms:modified xsi:type="dcterms:W3CDTF">2024-07-20T13:20:57Z</dcterms:modified>
</cp:coreProperties>
</file>