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трек\"/>
    </mc:Choice>
  </mc:AlternateContent>
  <bookViews>
    <workbookView xWindow="0" yWindow="0" windowWidth="20490" windowHeight="7755" tabRatio="789"/>
  </bookViews>
  <sheets>
    <sheet name="гонка по очкм" sheetId="100" r:id="rId1"/>
  </sheets>
  <definedNames>
    <definedName name="_xlnm.Print_Area" localSheetId="0">'гонка по очкм'!$A$1:$S$87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3" i="100" l="1"/>
  <c r="Q69" i="100"/>
  <c r="Q59" i="100"/>
  <c r="Q65" i="100"/>
  <c r="Q67" i="100"/>
  <c r="Q60" i="100"/>
  <c r="Q54" i="100"/>
  <c r="Q53" i="100"/>
  <c r="Q52" i="100"/>
  <c r="Q51" i="100"/>
  <c r="Q50" i="100"/>
  <c r="Q49" i="100"/>
  <c r="H77" i="100" l="1"/>
  <c r="H76" i="100"/>
  <c r="H78" i="100"/>
  <c r="Q24" i="100"/>
  <c r="Q25" i="100"/>
  <c r="Q26" i="100"/>
  <c r="Q27" i="100"/>
  <c r="Q28" i="100"/>
  <c r="Q29" i="100"/>
  <c r="Q30" i="100"/>
  <c r="Q31" i="100"/>
  <c r="Q32" i="100"/>
  <c r="Q33" i="100"/>
  <c r="Q34" i="100"/>
  <c r="H75" i="100" l="1"/>
  <c r="Q87" i="100"/>
  <c r="H87" i="100"/>
  <c r="E87" i="100"/>
  <c r="H79" i="100"/>
  <c r="H74" i="100" s="1"/>
  <c r="S79" i="100"/>
  <c r="S78" i="100"/>
  <c r="S77" i="100"/>
  <c r="S76" i="100"/>
  <c r="S75" i="100"/>
  <c r="S74" i="100"/>
  <c r="S73" i="100"/>
</calcChain>
</file>

<file path=xl/sharedStrings.xml><?xml version="1.0" encoding="utf-8"?>
<sst xmlns="http://schemas.openxmlformats.org/spreadsheetml/2006/main" count="330" uniqueCount="178">
  <si>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</si>
  <si>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</si>
  <si>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</si>
  <si>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</si>
  <si>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</si>
  <si>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</si>
  <si>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</si>
  <si>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</si>
  <si>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</si>
  <si>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</si>
  <si>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</si>
  <si>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</si>
  <si>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</si>
  <si>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</si>
  <si>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</si>
  <si>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</si>
  <si>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</si>
  <si>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</si>
  <si>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</si>
  <si>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</si>
  <si>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</si>
  <si>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</si>
  <si>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</si>
  <si>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</si>
  <si>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</si>
  <si>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</si>
  <si>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Н. стартовало</t>
  </si>
  <si>
    <t>ЗМС</t>
  </si>
  <si>
    <t>КМС</t>
  </si>
  <si>
    <t>Субъектов РФ</t>
  </si>
  <si>
    <t>ДАТА РОЖД.</t>
  </si>
  <si>
    <t>UCI ID</t>
  </si>
  <si>
    <t>ДИСТАНЦИЯ: ДЛИНА КРУГА/КРУГОВ</t>
  </si>
  <si>
    <t>1 СР</t>
  </si>
  <si>
    <t/>
  </si>
  <si>
    <t>2 СР</t>
  </si>
  <si>
    <t>3 СР</t>
  </si>
  <si>
    <t xml:space="preserve">Влажность: </t>
  </si>
  <si>
    <t xml:space="preserve">Ветер: </t>
  </si>
  <si>
    <t>ПЕРВЕНСТВО РОССИИ</t>
  </si>
  <si>
    <t>Удмуртская Республика</t>
  </si>
  <si>
    <t>Санкт-Петербург</t>
  </si>
  <si>
    <t>СУДЬЯ НА ФИНИШЕ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</si>
  <si>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</si>
  <si>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</si>
  <si>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</si>
  <si>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ГНИДЕНКО В.Н. (ВК, г.Тула)</t>
  </si>
  <si>
    <t>БЕЛОБОРОДОВА О.В. (1к., г.Москва)</t>
  </si>
  <si>
    <t>КОЛЕДЕНКОВ А.Н. (1 к., г.Москва)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</si>
  <si>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</si>
  <si>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</si>
  <si>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</si>
  <si>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ДАТА ПРОВЕДЕНИЯ: 22-26 июня 2022 года</t>
  </si>
  <si>
    <t>НАЧАЛО ГОНКИ:</t>
  </si>
  <si>
    <t>ОКОНЧАНИЕ ГОНКИ:</t>
  </si>
  <si>
    <t>№ ЕКП 2022: 4952</t>
  </si>
  <si>
    <t>№ ВРВС: 0080221811Я</t>
  </si>
  <si>
    <t>Температура:</t>
  </si>
  <si>
    <t>Осадки:</t>
  </si>
  <si>
    <t>Москва</t>
  </si>
  <si>
    <t>Тульская область</t>
  </si>
  <si>
    <t>Республика Адыгея</t>
  </si>
  <si>
    <t>Московская область</t>
  </si>
  <si>
    <t>Краснодарский край</t>
  </si>
  <si>
    <t>23.04.2007</t>
  </si>
  <si>
    <t>Пензенская область</t>
  </si>
  <si>
    <t>ОЧКИ НА ПРОМЕЖУТОЧНЫХ ФИНИШАХ</t>
  </si>
  <si>
    <t>МЕСТО НА ФИНИШЕ</t>
  </si>
  <si>
    <t>ПРЕМИЯ ЗА КРУГИ</t>
  </si>
  <si>
    <t>+ ЗА КРУГ</t>
  </si>
  <si>
    <t>- ЗА КРУГ</t>
  </si>
  <si>
    <t>ОЧКИ</t>
  </si>
  <si>
    <t>19.09.2007</t>
  </si>
  <si>
    <t>Финал</t>
  </si>
  <si>
    <t>Квалификация</t>
  </si>
  <si>
    <t>Квалификация (НФ)</t>
  </si>
  <si>
    <t>НФ</t>
  </si>
  <si>
    <t>НКВ</t>
  </si>
  <si>
    <t>Не квалифицировались</t>
  </si>
  <si>
    <t>Н. финишировало в финале</t>
  </si>
  <si>
    <t>Финишировало в финале</t>
  </si>
  <si>
    <t>трек - гонка по очкам</t>
  </si>
  <si>
    <t>Девушки 15-16 лет</t>
  </si>
  <si>
    <t>0,333/36</t>
  </si>
  <si>
    <t>ИЗОТОВА Анна</t>
  </si>
  <si>
    <t>22.08.2007</t>
  </si>
  <si>
    <t>АЛЕКСЕЕНКО Сабрина</t>
  </si>
  <si>
    <t>22.06.2007</t>
  </si>
  <si>
    <t>СОРОКОЛАТОВА Софья</t>
  </si>
  <si>
    <t>02.08.2006</t>
  </si>
  <si>
    <t>КЛИМЕНКО Эвелина</t>
  </si>
  <si>
    <t>15.05.2007</t>
  </si>
  <si>
    <t>ЖУРАВЛЕВА Екатерина</t>
  </si>
  <si>
    <t>02.06.2006</t>
  </si>
  <si>
    <t>ЮРЧЕНКО Александра</t>
  </si>
  <si>
    <t>21.09.2007</t>
  </si>
  <si>
    <t>РЫБИНА Светлана</t>
  </si>
  <si>
    <t>17.08.2006</t>
  </si>
  <si>
    <t>УДЯНСКАЯ Александра</t>
  </si>
  <si>
    <t>16.03.2007</t>
  </si>
  <si>
    <t>БУЛАВКИНА Анастасия</t>
  </si>
  <si>
    <t>06.10.2007</t>
  </si>
  <si>
    <t>МИГАЧЕВА Елизавета</t>
  </si>
  <si>
    <t>11.05.2007</t>
  </si>
  <si>
    <t>ШИШКИНА Виктория</t>
  </si>
  <si>
    <t>08.06.2008</t>
  </si>
  <si>
    <t>БРЮХОВА Мария</t>
  </si>
  <si>
    <t>12.03.2006</t>
  </si>
  <si>
    <t>РАДУНЕНКО Анна</t>
  </si>
  <si>
    <t>21.12.2007</t>
  </si>
  <si>
    <t>РОЗАНОВА Анастасия</t>
  </si>
  <si>
    <t>19.06.2006</t>
  </si>
  <si>
    <t>ТОЛСТИКОВА Екатерина</t>
  </si>
  <si>
    <t>02.03.2006</t>
  </si>
  <si>
    <t>ЕВКО Валерия</t>
  </si>
  <si>
    <t>23.05.2007</t>
  </si>
  <si>
    <t>Ростовская область</t>
  </si>
  <si>
    <t>АЛЕКСЕЕНКО Вероника</t>
  </si>
  <si>
    <t>18.04.2007</t>
  </si>
  <si>
    <t>ЖУРАВЛЕВА Дарья</t>
  </si>
  <si>
    <t>АЛЕЙНИК Полина</t>
  </si>
  <si>
    <t>15.08.2007</t>
  </si>
  <si>
    <t>ЗИМЕНС Виктория</t>
  </si>
  <si>
    <t>08.02.2006</t>
  </si>
  <si>
    <t>ДИКАЯ Арина</t>
  </si>
  <si>
    <t>05.07.2007</t>
  </si>
  <si>
    <t>ЩЕКОТОВА Анастасия</t>
  </si>
  <si>
    <t>08.03.2006</t>
  </si>
  <si>
    <t>ВАВИЛИНА Афида</t>
  </si>
  <si>
    <t>23.07.2006</t>
  </si>
  <si>
    <t>КОЗЛОВА Карина</t>
  </si>
  <si>
    <t>11.03.2006</t>
  </si>
  <si>
    <t>ГЕЙКО Диана</t>
  </si>
  <si>
    <t>13.09.2007</t>
  </si>
  <si>
    <t>ТАДЖИЕВА Алина</t>
  </si>
  <si>
    <t>29.08.2007</t>
  </si>
  <si>
    <t>СМИРНОВА Анна</t>
  </si>
  <si>
    <t>28.09.2007</t>
  </si>
  <si>
    <t>КУЗЬМИНОВА Яна</t>
  </si>
  <si>
    <t>26.06.2006</t>
  </si>
  <si>
    <t>САМОЙЛОВА Анастасия</t>
  </si>
  <si>
    <t>22.01.2006</t>
  </si>
  <si>
    <t>КАМЕНЕВА Марина</t>
  </si>
  <si>
    <t>13.10.2007</t>
  </si>
  <si>
    <t>ЛИПЧАНСКАЯ Анастасия</t>
  </si>
  <si>
    <t>26.11.2007</t>
  </si>
  <si>
    <t>ВАСИЛЕНКО Владислава</t>
  </si>
  <si>
    <t>31.12.2006</t>
  </si>
  <si>
    <t>ХОХЛОВА Дарья</t>
  </si>
  <si>
    <t>МАРКИНА Ксения</t>
  </si>
  <si>
    <t>22.08.2006</t>
  </si>
  <si>
    <t>КАШТАНОВА Мария</t>
  </si>
  <si>
    <t>31.01.2009</t>
  </si>
  <si>
    <t>Республика Крым, Республика Адыгея</t>
  </si>
  <si>
    <t>Иркутская область</t>
  </si>
  <si>
    <t>КОЗУЛИНА Анастасия</t>
  </si>
  <si>
    <t>06.04.2007</t>
  </si>
  <si>
    <t>КОРОБОВА Татьяна</t>
  </si>
  <si>
    <t>01.05.2006</t>
  </si>
  <si>
    <t>ДОРОНИНА Алина</t>
  </si>
  <si>
    <t>02.12.2007</t>
  </si>
  <si>
    <t>ТРУШ Диана</t>
  </si>
  <si>
    <t>ТОЛСТИКОВА Елизавета</t>
  </si>
  <si>
    <t>САВЧЕНКО Ольга</t>
  </si>
  <si>
    <t>23.04.2006</t>
  </si>
  <si>
    <t>ЖУЧКОВА Анастасия</t>
  </si>
  <si>
    <t>15.07.2007</t>
  </si>
  <si>
    <t>ШУТЬКОВА Ангелина</t>
  </si>
  <si>
    <t>КРАСИЛЬНИКОВА Эджлия</t>
  </si>
  <si>
    <t>16.02.2009</t>
  </si>
  <si>
    <t>САМОДУРОВА Яна</t>
  </si>
  <si>
    <t>14.12.2008</t>
  </si>
  <si>
    <t>ШИШКИНА Елизавета</t>
  </si>
  <si>
    <t>24.10.2006</t>
  </si>
  <si>
    <t>БУЗЫРЕВА Анастасия</t>
  </si>
  <si>
    <t>26.09.2007</t>
  </si>
  <si>
    <t>СУДАРИКОВА Мария</t>
  </si>
  <si>
    <t>15.12.2008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</si>
</sst>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m:ss.000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05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/>
    </xf>
    <xf numFmtId="1" fontId="5" fillId="0" borderId="2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1" xfId="0" applyBorder="1"/>
    <xf numFmtId="166" fontId="5" fillId="0" borderId="4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" fontId="0" fillId="0" borderId="2" xfId="0" applyNumberFormat="1" applyBorder="1"/>
    <xf numFmtId="49" fontId="5" fillId="0" borderId="3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0" fillId="0" borderId="0" xfId="0" applyNumberFormat="1" applyBorder="1"/>
    <xf numFmtId="49" fontId="5" fillId="0" borderId="31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1" fontId="0" fillId="0" borderId="3" xfId="0" applyNumberFormat="1" applyBorder="1"/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166" fontId="5" fillId="0" borderId="42" xfId="0" applyNumberFormat="1" applyFont="1" applyBorder="1" applyAlignment="1">
      <alignment horizontal="center" vertical="center"/>
    </xf>
    <xf numFmtId="0" fontId="0" fillId="0" borderId="42" xfId="0" applyBorder="1"/>
    <xf numFmtId="2" fontId="5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166" fontId="5" fillId="0" borderId="45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" fontId="6" fillId="2" borderId="37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 wrapText="1"/>
    </xf>
    <xf numFmtId="0" fontId="0" fillId="0" borderId="40" xfId="0" applyBorder="1"/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302013</xdr:colOff>
      <xdr:row>3</xdr:row>
      <xdr:rowOff>23233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84564" cy="799382"/>
        </a:xfrm>
        <a:prstGeom prst="rect">
          <a:avLst/>
        </a:prstGeom>
      </xdr:spPr>
    </xdr:pic>
    <xdr:clientData/>
  </xdr:twoCellAnchor>
  <xdr:twoCellAnchor editAs="oneCell">
    <xdr:from>
      <xdr:col>2</xdr:col>
      <xdr:colOff>83465</xdr:colOff>
      <xdr:row>0</xdr:row>
      <xdr:rowOff>55830</xdr:rowOff>
    </xdr:from>
    <xdr:to>
      <xdr:col>3</xdr:col>
      <xdr:colOff>185854</xdr:colOff>
      <xdr:row>3</xdr:row>
      <xdr:rowOff>58080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660" y="55830"/>
          <a:ext cx="985194" cy="803744"/>
        </a:xfrm>
        <a:prstGeom prst="rect">
          <a:avLst/>
        </a:prstGeom>
      </xdr:spPr>
    </xdr:pic>
    <xdr:clientData/>
  </xdr:twoCellAnchor>
  <xdr:oneCellAnchor>
    <xdr:from>
      <xdr:col>17</xdr:col>
      <xdr:colOff>220459</xdr:colOff>
      <xdr:row>0</xdr:row>
      <xdr:rowOff>94233</xdr:rowOff>
    </xdr:from>
    <xdr:ext cx="1649693" cy="810055"/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57532" y="94233"/>
          <a:ext cx="1649693" cy="8100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view="pageBreakPreview" topLeftCell="A48" zoomScale="82" zoomScaleNormal="91" zoomScaleSheetLayoutView="82" workbookViewId="0">
      <selection activeCell="U75" sqref="U75"/>
    </sheetView>
  </sheetViews>
  <sheetFormatPr defaultRowHeight="12.75" x14ac:dyDescent="0.2"/>
  <cols>
    <col min="1" max="1" width="7.5703125" customWidth="1"/>
    <col min="2" max="2" width="7.85546875" customWidth="1"/>
    <col min="3" max="3" width="13.28515625" customWidth="1"/>
    <col min="4" max="4" width="22.7109375" customWidth="1"/>
    <col min="5" max="5" width="11.140625" customWidth="1"/>
    <col min="7" max="7" width="24" customWidth="1"/>
    <col min="8" max="8" width="5.7109375" customWidth="1"/>
    <col min="9" max="13" width="4.85546875" customWidth="1"/>
    <col min="14" max="14" width="10.28515625" style="102" customWidth="1"/>
    <col min="15" max="16" width="9.28515625" customWidth="1"/>
    <col min="17" max="17" width="8.140625" customWidth="1"/>
    <col min="18" max="18" width="12.85546875" customWidth="1"/>
    <col min="19" max="19" width="19.85546875" customWidth="1"/>
  </cols>
  <sheetData>
    <row r="1" spans="1:19" ht="21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21" x14ac:dyDescent="0.2">
      <c r="A2" s="141" t="s">
        <v>43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21" x14ac:dyDescent="0.2">
      <c r="A3" s="141" t="s">
        <v>10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21" x14ac:dyDescent="0.2">
      <c r="A4" s="141" t="s">
        <v>44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19" ht="6.75" customHeight="1" x14ac:dyDescent="0.2">
      <c r="A5" s="142" t="s">
        <v>34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19" ht="22.5" customHeight="1" x14ac:dyDescent="0.2">
      <c r="A6" s="140" t="s">
        <v>39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</row>
    <row r="7" spans="1:19" ht="21" x14ac:dyDescent="0.2">
      <c r="A7" s="146" t="s">
        <v>16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</row>
    <row r="8" spans="1:19" ht="8.25" customHeight="1" thickBot="1" x14ac:dyDescent="0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19.5" thickTop="1" x14ac:dyDescent="0.2">
      <c r="A9" s="148" t="s">
        <v>21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50"/>
    </row>
    <row r="10" spans="1:19" ht="18.75" x14ac:dyDescent="0.2">
      <c r="A10" s="151" t="s">
        <v>81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3"/>
    </row>
    <row r="11" spans="1:19" ht="18.75" x14ac:dyDescent="0.2">
      <c r="A11" s="154" t="s">
        <v>82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6"/>
    </row>
    <row r="12" spans="1:19" ht="8.25" customHeight="1" x14ac:dyDescent="0.2">
      <c r="A12" s="157" t="s">
        <v>34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9"/>
    </row>
    <row r="13" spans="1:19" ht="15.75" x14ac:dyDescent="0.2">
      <c r="A13" s="160" t="s">
        <v>45</v>
      </c>
      <c r="B13" s="161"/>
      <c r="C13" s="161"/>
      <c r="D13" s="161"/>
      <c r="E13" s="27"/>
      <c r="F13" s="1"/>
      <c r="G13" s="51" t="s">
        <v>53</v>
      </c>
      <c r="H13" s="46"/>
      <c r="I13" s="46"/>
      <c r="J13" s="46"/>
      <c r="K13" s="46"/>
      <c r="L13" s="46"/>
      <c r="M13" s="46"/>
      <c r="N13" s="95"/>
      <c r="O13" s="46"/>
      <c r="P13" s="42"/>
      <c r="Q13" s="19"/>
      <c r="R13" s="11"/>
      <c r="S13" s="12" t="s">
        <v>56</v>
      </c>
    </row>
    <row r="14" spans="1:19" ht="15.75" x14ac:dyDescent="0.2">
      <c r="A14" s="162" t="s">
        <v>52</v>
      </c>
      <c r="B14" s="163"/>
      <c r="C14" s="163"/>
      <c r="D14" s="163"/>
      <c r="E14" s="28"/>
      <c r="F14" s="2"/>
      <c r="G14" s="80" t="s">
        <v>54</v>
      </c>
      <c r="H14" s="47"/>
      <c r="I14" s="47"/>
      <c r="J14" s="47"/>
      <c r="K14" s="47"/>
      <c r="L14" s="47"/>
      <c r="M14" s="47"/>
      <c r="N14" s="96"/>
      <c r="O14" s="47"/>
      <c r="P14" s="43"/>
      <c r="Q14" s="20"/>
      <c r="R14" s="13"/>
      <c r="S14" s="14" t="s">
        <v>55</v>
      </c>
    </row>
    <row r="15" spans="1:19" ht="15" x14ac:dyDescent="0.2">
      <c r="A15" s="164" t="s">
        <v>9</v>
      </c>
      <c r="B15" s="165"/>
      <c r="C15" s="165"/>
      <c r="D15" s="165"/>
      <c r="E15" s="165"/>
      <c r="F15" s="165"/>
      <c r="G15" s="166"/>
      <c r="H15" s="167" t="s">
        <v>1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9"/>
    </row>
    <row r="16" spans="1:19" ht="15" x14ac:dyDescent="0.2">
      <c r="A16" s="31" t="s">
        <v>17</v>
      </c>
      <c r="B16" s="32"/>
      <c r="C16" s="32"/>
      <c r="D16" s="33"/>
      <c r="E16" s="4" t="s">
        <v>34</v>
      </c>
      <c r="F16" s="33"/>
      <c r="G16" s="4"/>
      <c r="H16" s="143" t="s">
        <v>49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5"/>
    </row>
    <row r="17" spans="1:19" ht="15" x14ac:dyDescent="0.2">
      <c r="A17" s="31" t="s">
        <v>18</v>
      </c>
      <c r="B17" s="32"/>
      <c r="C17" s="32"/>
      <c r="D17" s="4"/>
      <c r="E17" s="29"/>
      <c r="F17" s="33"/>
      <c r="G17" s="81" t="s">
        <v>46</v>
      </c>
      <c r="H17" s="143" t="s">
        <v>50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5"/>
    </row>
    <row r="18" spans="1:19" ht="15" x14ac:dyDescent="0.2">
      <c r="A18" s="31" t="s">
        <v>19</v>
      </c>
      <c r="B18" s="32"/>
      <c r="C18" s="32"/>
      <c r="D18" s="4"/>
      <c r="E18" s="29"/>
      <c r="F18" s="33"/>
      <c r="G18" s="81" t="s">
        <v>47</v>
      </c>
      <c r="H18" s="143" t="s">
        <v>51</v>
      </c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5"/>
    </row>
    <row r="19" spans="1:19" ht="16.5" thickBot="1" x14ac:dyDescent="0.25">
      <c r="A19" s="31" t="s">
        <v>15</v>
      </c>
      <c r="B19" s="5"/>
      <c r="C19" s="5"/>
      <c r="D19" s="3"/>
      <c r="E19" s="49"/>
      <c r="F19" s="3"/>
      <c r="G19" s="81" t="s">
        <v>48</v>
      </c>
      <c r="H19" s="79" t="s">
        <v>32</v>
      </c>
      <c r="I19" s="88"/>
      <c r="J19" s="88"/>
      <c r="K19" s="88"/>
      <c r="L19" s="88"/>
      <c r="M19" s="88"/>
      <c r="N19" s="97"/>
      <c r="O19" s="88"/>
      <c r="P19" s="44"/>
      <c r="Q19" s="26">
        <v>12</v>
      </c>
      <c r="S19" s="34" t="s">
        <v>83</v>
      </c>
    </row>
    <row r="20" spans="1:19" ht="7.5" customHeight="1" thickTop="1" thickBot="1" x14ac:dyDescent="0.25">
      <c r="A20" s="9"/>
      <c r="B20" s="8"/>
      <c r="C20" s="8"/>
      <c r="D20" s="7"/>
      <c r="E20" s="30"/>
      <c r="F20" s="7"/>
      <c r="G20" s="7"/>
      <c r="H20" s="41"/>
      <c r="I20" s="41"/>
      <c r="J20" s="41"/>
      <c r="K20" s="41"/>
      <c r="L20" s="41"/>
      <c r="M20" s="41"/>
      <c r="N20" s="98"/>
      <c r="O20" s="41"/>
      <c r="P20" s="45"/>
      <c r="Q20" s="21"/>
      <c r="R20" s="7"/>
      <c r="S20" s="10"/>
    </row>
    <row r="21" spans="1:19" s="136" customFormat="1" ht="13.5" thickTop="1" x14ac:dyDescent="0.2">
      <c r="A21" s="170" t="s">
        <v>7</v>
      </c>
      <c r="B21" s="172" t="s">
        <v>12</v>
      </c>
      <c r="C21" s="172" t="s">
        <v>31</v>
      </c>
      <c r="D21" s="172" t="s">
        <v>2</v>
      </c>
      <c r="E21" s="174" t="s">
        <v>30</v>
      </c>
      <c r="F21" s="172" t="s">
        <v>8</v>
      </c>
      <c r="G21" s="172" t="s">
        <v>13</v>
      </c>
      <c r="H21" s="199" t="s">
        <v>66</v>
      </c>
      <c r="I21" s="199"/>
      <c r="J21" s="199"/>
      <c r="K21" s="199"/>
      <c r="L21" s="199"/>
      <c r="M21" s="199"/>
      <c r="N21" s="176" t="s">
        <v>67</v>
      </c>
      <c r="O21" s="200" t="s">
        <v>68</v>
      </c>
      <c r="P21" s="200"/>
      <c r="Q21" s="178" t="s">
        <v>71</v>
      </c>
      <c r="R21" s="180" t="s">
        <v>23</v>
      </c>
      <c r="S21" s="182" t="s">
        <v>14</v>
      </c>
    </row>
    <row r="22" spans="1:19" s="136" customFormat="1" x14ac:dyDescent="0.2">
      <c r="A22" s="171"/>
      <c r="B22" s="173"/>
      <c r="C22" s="173"/>
      <c r="D22" s="173"/>
      <c r="E22" s="175"/>
      <c r="F22" s="173"/>
      <c r="G22" s="173"/>
      <c r="H22" s="137">
        <v>1</v>
      </c>
      <c r="I22" s="137">
        <v>2</v>
      </c>
      <c r="J22" s="137">
        <v>3</v>
      </c>
      <c r="K22" s="137">
        <v>4</v>
      </c>
      <c r="L22" s="137">
        <v>5</v>
      </c>
      <c r="M22" s="137">
        <v>6</v>
      </c>
      <c r="N22" s="177"/>
      <c r="O22" s="92" t="s">
        <v>69</v>
      </c>
      <c r="P22" s="92" t="s">
        <v>70</v>
      </c>
      <c r="Q22" s="179"/>
      <c r="R22" s="181"/>
      <c r="S22" s="183"/>
    </row>
    <row r="23" spans="1:19" ht="16.5" customHeight="1" x14ac:dyDescent="0.2">
      <c r="A23" s="93">
        <v>1</v>
      </c>
      <c r="B23" s="60">
        <v>170</v>
      </c>
      <c r="C23" s="60">
        <v>10094255385</v>
      </c>
      <c r="D23" s="59" t="s">
        <v>84</v>
      </c>
      <c r="E23" s="53" t="s">
        <v>85</v>
      </c>
      <c r="F23" s="53" t="s">
        <v>28</v>
      </c>
      <c r="G23" s="87" t="s">
        <v>60</v>
      </c>
      <c r="H23" s="60"/>
      <c r="I23" s="60">
        <v>5</v>
      </c>
      <c r="J23" s="60">
        <v>2</v>
      </c>
      <c r="K23" s="60">
        <v>5</v>
      </c>
      <c r="L23" s="85"/>
      <c r="M23" s="60">
        <v>2</v>
      </c>
      <c r="N23" s="60">
        <v>4</v>
      </c>
      <c r="O23" s="94"/>
      <c r="P23" s="94"/>
      <c r="Q23" s="94">
        <f>SUM(H23:M23,O23)-P23</f>
        <v>14</v>
      </c>
      <c r="R23" s="53"/>
      <c r="S23" s="55" t="s">
        <v>73</v>
      </c>
    </row>
    <row r="24" spans="1:19" ht="16.5" customHeight="1" x14ac:dyDescent="0.2">
      <c r="A24" s="93">
        <v>2</v>
      </c>
      <c r="B24" s="60">
        <v>127</v>
      </c>
      <c r="C24" s="60">
        <v>10117776774</v>
      </c>
      <c r="D24" s="59" t="s">
        <v>86</v>
      </c>
      <c r="E24" s="53" t="s">
        <v>87</v>
      </c>
      <c r="F24" s="60" t="s">
        <v>28</v>
      </c>
      <c r="G24" s="87" t="s">
        <v>154</v>
      </c>
      <c r="H24" s="60"/>
      <c r="I24" s="85"/>
      <c r="J24" s="60"/>
      <c r="K24" s="60"/>
      <c r="L24" s="60">
        <v>3</v>
      </c>
      <c r="M24" s="60">
        <v>10</v>
      </c>
      <c r="N24" s="60">
        <v>1</v>
      </c>
      <c r="O24" s="94"/>
      <c r="P24" s="94"/>
      <c r="Q24" s="94">
        <f>SUM(H24:M24,O24)-P24</f>
        <v>13</v>
      </c>
      <c r="R24" s="53"/>
      <c r="S24" s="55" t="s">
        <v>73</v>
      </c>
    </row>
    <row r="25" spans="1:19" ht="27" customHeight="1" x14ac:dyDescent="0.2">
      <c r="A25" s="93">
        <v>3</v>
      </c>
      <c r="B25" s="60">
        <v>177</v>
      </c>
      <c r="C25" s="60">
        <v>10096881863</v>
      </c>
      <c r="D25" s="59" t="s">
        <v>88</v>
      </c>
      <c r="E25" s="53" t="s">
        <v>89</v>
      </c>
      <c r="F25" s="60" t="s">
        <v>28</v>
      </c>
      <c r="G25" s="87" t="s">
        <v>153</v>
      </c>
      <c r="H25" s="60">
        <v>3</v>
      </c>
      <c r="I25" s="85"/>
      <c r="J25" s="60"/>
      <c r="K25" s="60">
        <v>2</v>
      </c>
      <c r="L25" s="85"/>
      <c r="M25" s="60">
        <v>6</v>
      </c>
      <c r="N25" s="60">
        <v>2</v>
      </c>
      <c r="O25" s="94"/>
      <c r="P25" s="94"/>
      <c r="Q25" s="94">
        <f>SUM(H25:M25,O25)-P25</f>
        <v>11</v>
      </c>
      <c r="R25" s="53"/>
      <c r="S25" s="55" t="s">
        <v>73</v>
      </c>
    </row>
    <row r="26" spans="1:19" ht="16.5" customHeight="1" x14ac:dyDescent="0.2">
      <c r="A26" s="93">
        <v>4</v>
      </c>
      <c r="B26" s="60">
        <v>137</v>
      </c>
      <c r="C26" s="60">
        <v>10090053164</v>
      </c>
      <c r="D26" s="59" t="s">
        <v>90</v>
      </c>
      <c r="E26" s="53" t="s">
        <v>91</v>
      </c>
      <c r="F26" s="60" t="s">
        <v>28</v>
      </c>
      <c r="G26" s="87" t="s">
        <v>41</v>
      </c>
      <c r="H26" s="60">
        <v>5</v>
      </c>
      <c r="I26" s="60">
        <v>1</v>
      </c>
      <c r="J26" s="60">
        <v>1</v>
      </c>
      <c r="K26" s="60">
        <v>3</v>
      </c>
      <c r="L26" s="85"/>
      <c r="M26" s="85"/>
      <c r="N26" s="60">
        <v>27</v>
      </c>
      <c r="O26" s="94"/>
      <c r="P26" s="94"/>
      <c r="Q26" s="94">
        <f>SUM(H26:M26,O26)-P26</f>
        <v>10</v>
      </c>
      <c r="R26" s="53"/>
      <c r="S26" s="55" t="s">
        <v>73</v>
      </c>
    </row>
    <row r="27" spans="1:19" ht="16.5" customHeight="1" x14ac:dyDescent="0.2">
      <c r="A27" s="93">
        <v>5</v>
      </c>
      <c r="B27" s="60">
        <v>129</v>
      </c>
      <c r="C27" s="60">
        <v>10111016480</v>
      </c>
      <c r="D27" s="59" t="s">
        <v>92</v>
      </c>
      <c r="E27" s="53" t="s">
        <v>93</v>
      </c>
      <c r="F27" s="60" t="s">
        <v>33</v>
      </c>
      <c r="G27" s="87" t="s">
        <v>41</v>
      </c>
      <c r="H27" s="85"/>
      <c r="I27" s="60">
        <v>2</v>
      </c>
      <c r="J27" s="60"/>
      <c r="K27" s="85"/>
      <c r="L27" s="60">
        <v>2</v>
      </c>
      <c r="M27" s="60">
        <v>4</v>
      </c>
      <c r="N27" s="60">
        <v>3</v>
      </c>
      <c r="O27" s="94"/>
      <c r="P27" s="94"/>
      <c r="Q27" s="94">
        <f>SUM(H27:M27,O27)-P27</f>
        <v>8</v>
      </c>
      <c r="R27" s="53"/>
      <c r="S27" s="55" t="s">
        <v>73</v>
      </c>
    </row>
    <row r="28" spans="1:19" ht="16.5" customHeight="1" x14ac:dyDescent="0.2">
      <c r="A28" s="93">
        <v>6</v>
      </c>
      <c r="B28" s="60">
        <v>174</v>
      </c>
      <c r="C28" s="60">
        <v>10216899027</v>
      </c>
      <c r="D28" s="59" t="s">
        <v>94</v>
      </c>
      <c r="E28" s="53" t="s">
        <v>95</v>
      </c>
      <c r="F28" s="60" t="s">
        <v>28</v>
      </c>
      <c r="G28" s="87" t="s">
        <v>60</v>
      </c>
      <c r="H28" s="85"/>
      <c r="I28" s="60">
        <v>3</v>
      </c>
      <c r="J28" s="60">
        <v>3</v>
      </c>
      <c r="K28" s="85"/>
      <c r="L28" s="85"/>
      <c r="M28" s="85"/>
      <c r="N28" s="60">
        <v>5</v>
      </c>
      <c r="O28" s="94"/>
      <c r="P28" s="94"/>
      <c r="Q28" s="94">
        <f>SUM(H28:M28,O28)-P28</f>
        <v>6</v>
      </c>
      <c r="R28" s="53"/>
      <c r="S28" s="55" t="s">
        <v>73</v>
      </c>
    </row>
    <row r="29" spans="1:19" ht="16.5" customHeight="1" x14ac:dyDescent="0.2">
      <c r="A29" s="93">
        <v>7</v>
      </c>
      <c r="B29" s="60">
        <v>143</v>
      </c>
      <c r="C29" s="60">
        <v>10096561157</v>
      </c>
      <c r="D29" s="59" t="s">
        <v>96</v>
      </c>
      <c r="E29" s="53" t="s">
        <v>97</v>
      </c>
      <c r="F29" s="60" t="s">
        <v>33</v>
      </c>
      <c r="G29" s="87" t="s">
        <v>59</v>
      </c>
      <c r="H29" s="85"/>
      <c r="I29" s="85"/>
      <c r="J29" s="85"/>
      <c r="K29" s="85"/>
      <c r="L29" s="60">
        <v>5</v>
      </c>
      <c r="M29" s="85"/>
      <c r="N29" s="60">
        <v>11</v>
      </c>
      <c r="O29" s="94"/>
      <c r="P29" s="94"/>
      <c r="Q29" s="94">
        <f>SUM(H29:M29,O29)-P29</f>
        <v>5</v>
      </c>
      <c r="R29" s="53"/>
      <c r="S29" s="55" t="s">
        <v>73</v>
      </c>
    </row>
    <row r="30" spans="1:19" ht="16.5" customHeight="1" x14ac:dyDescent="0.2">
      <c r="A30" s="93">
        <v>8</v>
      </c>
      <c r="B30" s="60">
        <v>132</v>
      </c>
      <c r="C30" s="60">
        <v>10111188252</v>
      </c>
      <c r="D30" s="59" t="s">
        <v>98</v>
      </c>
      <c r="E30" s="53" t="s">
        <v>99</v>
      </c>
      <c r="F30" s="60" t="s">
        <v>33</v>
      </c>
      <c r="G30" s="87" t="s">
        <v>41</v>
      </c>
      <c r="H30" s="85"/>
      <c r="I30" s="60"/>
      <c r="J30" s="60">
        <v>5</v>
      </c>
      <c r="K30" s="85"/>
      <c r="L30" s="85"/>
      <c r="M30" s="85"/>
      <c r="N30" s="60">
        <v>16</v>
      </c>
      <c r="O30" s="94"/>
      <c r="P30" s="94"/>
      <c r="Q30" s="94">
        <f>SUM(H30:M30,O30)-P30</f>
        <v>5</v>
      </c>
      <c r="R30" s="53"/>
      <c r="S30" s="55" t="s">
        <v>73</v>
      </c>
    </row>
    <row r="31" spans="1:19" ht="16.5" customHeight="1" x14ac:dyDescent="0.2">
      <c r="A31" s="93">
        <v>9</v>
      </c>
      <c r="B31" s="60">
        <v>148</v>
      </c>
      <c r="C31" s="60">
        <v>10127774747</v>
      </c>
      <c r="D31" s="59" t="s">
        <v>100</v>
      </c>
      <c r="E31" s="53" t="s">
        <v>101</v>
      </c>
      <c r="F31" s="60" t="s">
        <v>28</v>
      </c>
      <c r="G31" s="87" t="s">
        <v>62</v>
      </c>
      <c r="H31" s="60">
        <v>2</v>
      </c>
      <c r="I31" s="85"/>
      <c r="J31" s="85"/>
      <c r="K31" s="60"/>
      <c r="L31" s="60"/>
      <c r="M31" s="60"/>
      <c r="N31" s="60">
        <v>6</v>
      </c>
      <c r="O31" s="94"/>
      <c r="P31" s="94"/>
      <c r="Q31" s="94">
        <f>SUM(H31:M31,O31)-P31</f>
        <v>2</v>
      </c>
      <c r="R31" s="53"/>
      <c r="S31" s="55" t="s">
        <v>73</v>
      </c>
    </row>
    <row r="32" spans="1:19" ht="16.5" customHeight="1" x14ac:dyDescent="0.2">
      <c r="A32" s="93">
        <v>10</v>
      </c>
      <c r="B32" s="60">
        <v>150</v>
      </c>
      <c r="C32" s="60">
        <v>10104579219</v>
      </c>
      <c r="D32" s="59" t="s">
        <v>102</v>
      </c>
      <c r="E32" s="53" t="s">
        <v>103</v>
      </c>
      <c r="F32" s="60" t="s">
        <v>28</v>
      </c>
      <c r="G32" s="87" t="s">
        <v>62</v>
      </c>
      <c r="H32" s="85"/>
      <c r="I32" s="85"/>
      <c r="J32" s="85"/>
      <c r="K32" s="85"/>
      <c r="L32" s="60">
        <v>1</v>
      </c>
      <c r="M32" s="60"/>
      <c r="N32" s="60">
        <v>7</v>
      </c>
      <c r="O32" s="94"/>
      <c r="P32" s="94"/>
      <c r="Q32" s="94">
        <f>SUM(H32:M32,O32)-P32</f>
        <v>1</v>
      </c>
      <c r="R32" s="53"/>
      <c r="S32" s="55" t="s">
        <v>73</v>
      </c>
    </row>
    <row r="33" spans="1:19" ht="16.5" customHeight="1" x14ac:dyDescent="0.2">
      <c r="A33" s="93">
        <v>11</v>
      </c>
      <c r="B33" s="60">
        <v>220</v>
      </c>
      <c r="C33" s="60">
        <v>10119123155</v>
      </c>
      <c r="D33" s="59" t="s">
        <v>104</v>
      </c>
      <c r="E33" s="53" t="s">
        <v>105</v>
      </c>
      <c r="F33" s="60" t="s">
        <v>33</v>
      </c>
      <c r="G33" s="87" t="s">
        <v>154</v>
      </c>
      <c r="H33" s="60"/>
      <c r="I33" s="85"/>
      <c r="J33" s="85"/>
      <c r="K33" s="60">
        <v>1</v>
      </c>
      <c r="L33" s="85"/>
      <c r="M33" s="85"/>
      <c r="N33" s="60">
        <v>12</v>
      </c>
      <c r="O33" s="94"/>
      <c r="P33" s="94"/>
      <c r="Q33" s="94">
        <f>SUM(H33:M33,O33)-P33</f>
        <v>1</v>
      </c>
      <c r="R33" s="53"/>
      <c r="S33" s="55" t="s">
        <v>73</v>
      </c>
    </row>
    <row r="34" spans="1:19" ht="16.5" customHeight="1" x14ac:dyDescent="0.2">
      <c r="A34" s="93">
        <v>12</v>
      </c>
      <c r="B34" s="60">
        <v>178</v>
      </c>
      <c r="C34" s="60">
        <v>10094924079</v>
      </c>
      <c r="D34" s="59" t="s">
        <v>106</v>
      </c>
      <c r="E34" s="53" t="s">
        <v>107</v>
      </c>
      <c r="F34" s="60" t="s">
        <v>28</v>
      </c>
      <c r="G34" s="87" t="s">
        <v>61</v>
      </c>
      <c r="H34" s="60">
        <v>1</v>
      </c>
      <c r="I34" s="85"/>
      <c r="J34" s="85"/>
      <c r="K34" s="85"/>
      <c r="L34" s="60"/>
      <c r="M34" s="85"/>
      <c r="N34" s="60">
        <v>13</v>
      </c>
      <c r="O34" s="94"/>
      <c r="P34" s="94"/>
      <c r="Q34" s="94">
        <f>SUM(H34:M34,O34)-P34</f>
        <v>1</v>
      </c>
      <c r="R34" s="53"/>
      <c r="S34" s="55" t="s">
        <v>73</v>
      </c>
    </row>
    <row r="35" spans="1:19" ht="17.25" customHeight="1" x14ac:dyDescent="0.2">
      <c r="A35" s="93">
        <v>13</v>
      </c>
      <c r="B35" s="60">
        <v>179</v>
      </c>
      <c r="C35" s="60">
        <v>10109564413</v>
      </c>
      <c r="D35" s="59" t="s">
        <v>108</v>
      </c>
      <c r="E35" s="53" t="s">
        <v>109</v>
      </c>
      <c r="F35" s="60" t="s">
        <v>28</v>
      </c>
      <c r="G35" s="87" t="s">
        <v>61</v>
      </c>
      <c r="H35" s="85"/>
      <c r="I35" s="85"/>
      <c r="J35" s="85"/>
      <c r="K35" s="85"/>
      <c r="L35" s="85"/>
      <c r="M35" s="85"/>
      <c r="N35" s="60">
        <v>8</v>
      </c>
      <c r="O35" s="94"/>
      <c r="P35" s="94"/>
      <c r="Q35" s="94"/>
      <c r="R35" s="53"/>
      <c r="S35" s="55" t="s">
        <v>73</v>
      </c>
    </row>
    <row r="36" spans="1:19" ht="16.5" customHeight="1" x14ac:dyDescent="0.2">
      <c r="A36" s="93">
        <v>14</v>
      </c>
      <c r="B36" s="60">
        <v>151</v>
      </c>
      <c r="C36" s="60">
        <v>10089582211</v>
      </c>
      <c r="D36" s="59" t="s">
        <v>110</v>
      </c>
      <c r="E36" s="53" t="s">
        <v>111</v>
      </c>
      <c r="F36" s="60" t="s">
        <v>35</v>
      </c>
      <c r="G36" s="87" t="s">
        <v>62</v>
      </c>
      <c r="H36" s="85"/>
      <c r="I36" s="85"/>
      <c r="J36" s="85"/>
      <c r="K36" s="85"/>
      <c r="L36" s="60"/>
      <c r="M36" s="85"/>
      <c r="N36" s="60">
        <v>9</v>
      </c>
      <c r="O36" s="94"/>
      <c r="P36" s="94"/>
      <c r="Q36" s="94"/>
      <c r="R36" s="53"/>
      <c r="S36" s="55" t="s">
        <v>73</v>
      </c>
    </row>
    <row r="37" spans="1:19" ht="16.5" customHeight="1" x14ac:dyDescent="0.2">
      <c r="A37" s="93">
        <v>15</v>
      </c>
      <c r="B37" s="60">
        <v>139</v>
      </c>
      <c r="C37" s="60">
        <v>10120565122</v>
      </c>
      <c r="D37" s="59" t="s">
        <v>112</v>
      </c>
      <c r="E37" s="53" t="s">
        <v>113</v>
      </c>
      <c r="F37" s="60" t="s">
        <v>28</v>
      </c>
      <c r="G37" s="87" t="s">
        <v>59</v>
      </c>
      <c r="H37" s="85"/>
      <c r="I37" s="85"/>
      <c r="J37" s="85"/>
      <c r="K37" s="85"/>
      <c r="L37" s="85"/>
      <c r="M37" s="60"/>
      <c r="N37" s="60">
        <v>10</v>
      </c>
      <c r="O37" s="94"/>
      <c r="P37" s="94"/>
      <c r="Q37" s="94"/>
      <c r="R37" s="53"/>
      <c r="S37" s="55" t="s">
        <v>73</v>
      </c>
    </row>
    <row r="38" spans="1:19" ht="16.5" customHeight="1" x14ac:dyDescent="0.2">
      <c r="A38" s="93">
        <v>16</v>
      </c>
      <c r="B38" s="60">
        <v>165</v>
      </c>
      <c r="C38" s="60">
        <v>10127430395</v>
      </c>
      <c r="D38" s="59" t="s">
        <v>114</v>
      </c>
      <c r="E38" s="53" t="s">
        <v>115</v>
      </c>
      <c r="F38" s="60" t="s">
        <v>35</v>
      </c>
      <c r="G38" s="87" t="s">
        <v>116</v>
      </c>
      <c r="H38" s="85"/>
      <c r="I38" s="85"/>
      <c r="J38" s="85"/>
      <c r="K38" s="60"/>
      <c r="L38" s="85"/>
      <c r="M38" s="85"/>
      <c r="N38" s="60">
        <v>14</v>
      </c>
      <c r="O38" s="94"/>
      <c r="P38" s="94"/>
      <c r="Q38" s="94"/>
      <c r="R38" s="53"/>
      <c r="S38" s="55" t="s">
        <v>73</v>
      </c>
    </row>
    <row r="39" spans="1:19" ht="16.5" customHeight="1" x14ac:dyDescent="0.2">
      <c r="A39" s="93">
        <v>17</v>
      </c>
      <c r="B39" s="60">
        <v>166</v>
      </c>
      <c r="C39" s="60">
        <v>10127430496</v>
      </c>
      <c r="D39" s="59" t="s">
        <v>117</v>
      </c>
      <c r="E39" s="53" t="s">
        <v>118</v>
      </c>
      <c r="F39" s="60" t="s">
        <v>35</v>
      </c>
      <c r="G39" s="87" t="s">
        <v>116</v>
      </c>
      <c r="H39" s="85"/>
      <c r="I39" s="60"/>
      <c r="J39" s="85"/>
      <c r="K39" s="85"/>
      <c r="L39" s="85"/>
      <c r="M39" s="85"/>
      <c r="N39" s="60">
        <v>15</v>
      </c>
      <c r="O39" s="94"/>
      <c r="P39" s="94"/>
      <c r="Q39" s="94"/>
      <c r="R39" s="53"/>
      <c r="S39" s="55" t="s">
        <v>73</v>
      </c>
    </row>
    <row r="40" spans="1:19" ht="16.5" customHeight="1" x14ac:dyDescent="0.2">
      <c r="A40" s="93">
        <v>18</v>
      </c>
      <c r="B40" s="60">
        <v>149</v>
      </c>
      <c r="C40" s="60">
        <v>10117449604</v>
      </c>
      <c r="D40" s="59" t="s">
        <v>119</v>
      </c>
      <c r="E40" s="53" t="s">
        <v>85</v>
      </c>
      <c r="F40" s="60" t="s">
        <v>35</v>
      </c>
      <c r="G40" s="87" t="s">
        <v>62</v>
      </c>
      <c r="H40" s="85"/>
      <c r="I40" s="60"/>
      <c r="J40" s="85"/>
      <c r="K40" s="85"/>
      <c r="L40" s="85"/>
      <c r="M40" s="85"/>
      <c r="N40" s="60">
        <v>17</v>
      </c>
      <c r="O40" s="94"/>
      <c r="P40" s="94"/>
      <c r="Q40" s="94"/>
      <c r="R40" s="53"/>
      <c r="S40" s="55" t="s">
        <v>73</v>
      </c>
    </row>
    <row r="41" spans="1:19" ht="16.5" customHeight="1" x14ac:dyDescent="0.2">
      <c r="A41" s="93">
        <v>19</v>
      </c>
      <c r="B41" s="60">
        <v>184</v>
      </c>
      <c r="C41" s="60">
        <v>10125480796</v>
      </c>
      <c r="D41" s="59" t="s">
        <v>120</v>
      </c>
      <c r="E41" s="53" t="s">
        <v>121</v>
      </c>
      <c r="F41" s="60" t="s">
        <v>35</v>
      </c>
      <c r="G41" s="87" t="s">
        <v>63</v>
      </c>
      <c r="H41" s="85"/>
      <c r="I41" s="85"/>
      <c r="J41" s="85"/>
      <c r="K41" s="85"/>
      <c r="L41" s="85"/>
      <c r="M41" s="85"/>
      <c r="N41" s="60">
        <v>18</v>
      </c>
      <c r="O41" s="94"/>
      <c r="P41" s="94"/>
      <c r="Q41" s="54"/>
      <c r="R41" s="53"/>
      <c r="S41" s="55" t="s">
        <v>73</v>
      </c>
    </row>
    <row r="42" spans="1:19" ht="16.5" customHeight="1" x14ac:dyDescent="0.2">
      <c r="A42" s="93">
        <v>20</v>
      </c>
      <c r="B42" s="60">
        <v>175</v>
      </c>
      <c r="C42" s="60">
        <v>10094314292</v>
      </c>
      <c r="D42" s="59" t="s">
        <v>122</v>
      </c>
      <c r="E42" s="53" t="s">
        <v>123</v>
      </c>
      <c r="F42" s="60" t="s">
        <v>33</v>
      </c>
      <c r="G42" s="87" t="s">
        <v>60</v>
      </c>
      <c r="H42" s="85"/>
      <c r="I42" s="85"/>
      <c r="J42" s="85"/>
      <c r="K42" s="85"/>
      <c r="L42" s="85"/>
      <c r="M42" s="85"/>
      <c r="N42" s="60">
        <v>19</v>
      </c>
      <c r="O42" s="94"/>
      <c r="P42" s="94"/>
      <c r="Q42" s="54"/>
      <c r="R42" s="53"/>
      <c r="S42" s="55" t="s">
        <v>73</v>
      </c>
    </row>
    <row r="43" spans="1:19" ht="16.5" customHeight="1" x14ac:dyDescent="0.2">
      <c r="A43" s="93">
        <v>21</v>
      </c>
      <c r="B43" s="60">
        <v>186</v>
      </c>
      <c r="C43" s="60">
        <v>10117684020</v>
      </c>
      <c r="D43" s="59" t="s">
        <v>124</v>
      </c>
      <c r="E43" s="53" t="s">
        <v>125</v>
      </c>
      <c r="F43" s="60" t="s">
        <v>28</v>
      </c>
      <c r="G43" s="87" t="s">
        <v>63</v>
      </c>
      <c r="H43" s="85"/>
      <c r="I43" s="85"/>
      <c r="J43" s="85"/>
      <c r="K43" s="85"/>
      <c r="L43" s="85"/>
      <c r="M43" s="85"/>
      <c r="N43" s="60">
        <v>20</v>
      </c>
      <c r="O43" s="94"/>
      <c r="P43" s="94"/>
      <c r="Q43" s="54"/>
      <c r="R43" s="53"/>
      <c r="S43" s="55" t="s">
        <v>73</v>
      </c>
    </row>
    <row r="44" spans="1:19" ht="16.5" customHeight="1" x14ac:dyDescent="0.2">
      <c r="A44" s="93">
        <v>22</v>
      </c>
      <c r="B44" s="60">
        <v>141</v>
      </c>
      <c r="C44" s="60">
        <v>10107167806</v>
      </c>
      <c r="D44" s="59" t="s">
        <v>126</v>
      </c>
      <c r="E44" s="53" t="s">
        <v>127</v>
      </c>
      <c r="F44" s="60" t="s">
        <v>33</v>
      </c>
      <c r="G44" s="87" t="s">
        <v>59</v>
      </c>
      <c r="H44" s="85"/>
      <c r="I44" s="85"/>
      <c r="J44" s="85"/>
      <c r="K44" s="85"/>
      <c r="L44" s="85"/>
      <c r="M44" s="85"/>
      <c r="N44" s="60">
        <v>21</v>
      </c>
      <c r="O44" s="94"/>
      <c r="P44" s="94"/>
      <c r="Q44" s="54"/>
      <c r="R44" s="53"/>
      <c r="S44" s="55" t="s">
        <v>73</v>
      </c>
    </row>
    <row r="45" spans="1:19" ht="16.5" customHeight="1" x14ac:dyDescent="0.2">
      <c r="A45" s="93">
        <v>23</v>
      </c>
      <c r="B45" s="60">
        <v>181</v>
      </c>
      <c r="C45" s="60">
        <v>10126045319</v>
      </c>
      <c r="D45" s="59" t="s">
        <v>128</v>
      </c>
      <c r="E45" s="53" t="s">
        <v>129</v>
      </c>
      <c r="F45" s="60" t="s">
        <v>35</v>
      </c>
      <c r="G45" s="87" t="s">
        <v>61</v>
      </c>
      <c r="H45" s="85"/>
      <c r="I45" s="85"/>
      <c r="J45" s="85"/>
      <c r="K45" s="85"/>
      <c r="L45" s="85"/>
      <c r="M45" s="85"/>
      <c r="N45" s="60">
        <v>22</v>
      </c>
      <c r="O45" s="94"/>
      <c r="P45" s="94"/>
      <c r="Q45" s="54"/>
      <c r="R45" s="53"/>
      <c r="S45" s="55" t="s">
        <v>73</v>
      </c>
    </row>
    <row r="46" spans="1:19" ht="16.5" customHeight="1" x14ac:dyDescent="0.2">
      <c r="A46" s="93">
        <v>24</v>
      </c>
      <c r="B46" s="60">
        <v>189</v>
      </c>
      <c r="C46" s="60">
        <v>10091139564</v>
      </c>
      <c r="D46" s="59" t="s">
        <v>130</v>
      </c>
      <c r="E46" s="53" t="s">
        <v>131</v>
      </c>
      <c r="F46" s="60" t="s">
        <v>33</v>
      </c>
      <c r="G46" s="87" t="s">
        <v>41</v>
      </c>
      <c r="H46" s="85"/>
      <c r="I46" s="85"/>
      <c r="J46" s="85"/>
      <c r="K46" s="85"/>
      <c r="L46" s="85"/>
      <c r="M46" s="85"/>
      <c r="N46" s="60">
        <v>23</v>
      </c>
      <c r="O46" s="94"/>
      <c r="P46" s="94"/>
      <c r="Q46" s="54"/>
      <c r="R46" s="53"/>
      <c r="S46" s="55" t="s">
        <v>73</v>
      </c>
    </row>
    <row r="47" spans="1:19" ht="16.5" customHeight="1" x14ac:dyDescent="0.2">
      <c r="A47" s="93">
        <v>25</v>
      </c>
      <c r="B47" s="60">
        <v>183</v>
      </c>
      <c r="C47" s="60">
        <v>10114465337</v>
      </c>
      <c r="D47" s="59" t="s">
        <v>132</v>
      </c>
      <c r="E47" s="53" t="s">
        <v>133</v>
      </c>
      <c r="F47" s="60" t="s">
        <v>33</v>
      </c>
      <c r="G47" s="87" t="s">
        <v>61</v>
      </c>
      <c r="H47" s="85"/>
      <c r="I47" s="85"/>
      <c r="J47" s="85"/>
      <c r="K47" s="85"/>
      <c r="L47" s="85"/>
      <c r="M47" s="85"/>
      <c r="N47" s="60">
        <v>25</v>
      </c>
      <c r="O47" s="94"/>
      <c r="P47" s="94"/>
      <c r="Q47" s="54"/>
      <c r="R47" s="53"/>
      <c r="S47" s="55" t="s">
        <v>73</v>
      </c>
    </row>
    <row r="48" spans="1:19" ht="16.5" customHeight="1" x14ac:dyDescent="0.2">
      <c r="A48" s="93">
        <v>26</v>
      </c>
      <c r="B48" s="60">
        <v>131</v>
      </c>
      <c r="C48" s="60">
        <v>10123783704</v>
      </c>
      <c r="D48" s="59" t="s">
        <v>134</v>
      </c>
      <c r="E48" s="53" t="s">
        <v>135</v>
      </c>
      <c r="F48" s="60" t="s">
        <v>33</v>
      </c>
      <c r="G48" s="87" t="s">
        <v>41</v>
      </c>
      <c r="H48" s="85"/>
      <c r="I48" s="85"/>
      <c r="J48" s="85"/>
      <c r="K48" s="85"/>
      <c r="L48" s="85"/>
      <c r="M48" s="85"/>
      <c r="N48" s="60">
        <v>26</v>
      </c>
      <c r="O48" s="94"/>
      <c r="P48" s="94"/>
      <c r="Q48" s="54"/>
      <c r="R48" s="53"/>
      <c r="S48" s="55" t="s">
        <v>73</v>
      </c>
    </row>
    <row r="49" spans="1:19" ht="16.5" customHeight="1" x14ac:dyDescent="0.2">
      <c r="A49" s="93">
        <v>27</v>
      </c>
      <c r="B49" s="60">
        <v>158</v>
      </c>
      <c r="C49" s="60">
        <v>10083844154</v>
      </c>
      <c r="D49" s="59" t="s">
        <v>136</v>
      </c>
      <c r="E49" s="53" t="s">
        <v>137</v>
      </c>
      <c r="F49" s="60" t="s">
        <v>33</v>
      </c>
      <c r="G49" s="87" t="s">
        <v>59</v>
      </c>
      <c r="H49" s="85"/>
      <c r="I49" s="85"/>
      <c r="J49" s="85"/>
      <c r="K49" s="85"/>
      <c r="L49" s="85"/>
      <c r="M49" s="85"/>
      <c r="N49" s="60">
        <v>24</v>
      </c>
      <c r="O49" s="94"/>
      <c r="P49" s="60">
        <v>20</v>
      </c>
      <c r="Q49" s="94">
        <f>SUM(H49:M49,O49)-P49</f>
        <v>-20</v>
      </c>
      <c r="R49" s="53"/>
      <c r="S49" s="55" t="s">
        <v>73</v>
      </c>
    </row>
    <row r="50" spans="1:19" ht="16.5" customHeight="1" x14ac:dyDescent="0.2">
      <c r="A50" s="93">
        <v>28</v>
      </c>
      <c r="B50" s="60">
        <v>180</v>
      </c>
      <c r="C50" s="60">
        <v>10103845357</v>
      </c>
      <c r="D50" s="59" t="s">
        <v>138</v>
      </c>
      <c r="E50" s="53" t="s">
        <v>139</v>
      </c>
      <c r="F50" s="60" t="s">
        <v>33</v>
      </c>
      <c r="G50" s="87" t="s">
        <v>61</v>
      </c>
      <c r="H50" s="85"/>
      <c r="I50" s="85"/>
      <c r="J50" s="85"/>
      <c r="K50" s="85"/>
      <c r="L50" s="85"/>
      <c r="M50" s="85"/>
      <c r="N50" s="60">
        <v>30</v>
      </c>
      <c r="O50" s="94"/>
      <c r="P50" s="60">
        <v>20</v>
      </c>
      <c r="Q50" s="94">
        <f>SUM(H50:M50,O50)-P50</f>
        <v>-20</v>
      </c>
      <c r="R50" s="53"/>
      <c r="S50" s="55" t="s">
        <v>73</v>
      </c>
    </row>
    <row r="51" spans="1:19" ht="16.5" customHeight="1" x14ac:dyDescent="0.2">
      <c r="A51" s="93">
        <v>29</v>
      </c>
      <c r="B51" s="60">
        <v>126</v>
      </c>
      <c r="C51" s="60">
        <v>10104614682</v>
      </c>
      <c r="D51" s="59" t="s">
        <v>140</v>
      </c>
      <c r="E51" s="53" t="s">
        <v>141</v>
      </c>
      <c r="F51" s="60" t="s">
        <v>28</v>
      </c>
      <c r="G51" s="87" t="s">
        <v>154</v>
      </c>
      <c r="H51" s="85"/>
      <c r="I51" s="85"/>
      <c r="J51" s="85"/>
      <c r="K51" s="85"/>
      <c r="L51" s="85"/>
      <c r="M51" s="85"/>
      <c r="N51" s="60">
        <v>29</v>
      </c>
      <c r="O51" s="94"/>
      <c r="P51" s="60">
        <v>20</v>
      </c>
      <c r="Q51" s="94">
        <f>SUM(H51:M51,O51)-P51</f>
        <v>-20</v>
      </c>
      <c r="R51" s="53"/>
      <c r="S51" s="55" t="s">
        <v>73</v>
      </c>
    </row>
    <row r="52" spans="1:19" ht="16.5" customHeight="1" x14ac:dyDescent="0.2">
      <c r="A52" s="93">
        <v>30</v>
      </c>
      <c r="B52" s="60">
        <v>188</v>
      </c>
      <c r="C52" s="60">
        <v>10127078064</v>
      </c>
      <c r="D52" s="59" t="s">
        <v>142</v>
      </c>
      <c r="E52" s="53" t="s">
        <v>143</v>
      </c>
      <c r="F52" s="60" t="s">
        <v>35</v>
      </c>
      <c r="G52" s="87" t="s">
        <v>63</v>
      </c>
      <c r="H52" s="85"/>
      <c r="I52" s="85"/>
      <c r="J52" s="85"/>
      <c r="K52" s="85"/>
      <c r="L52" s="85"/>
      <c r="M52" s="85"/>
      <c r="N52" s="60">
        <v>28</v>
      </c>
      <c r="O52" s="94"/>
      <c r="P52" s="60">
        <v>40</v>
      </c>
      <c r="Q52" s="94">
        <f>SUM(H52:M52,O52)-P52</f>
        <v>-40</v>
      </c>
      <c r="R52" s="53"/>
      <c r="S52" s="55" t="s">
        <v>73</v>
      </c>
    </row>
    <row r="53" spans="1:19" ht="16.5" customHeight="1" x14ac:dyDescent="0.2">
      <c r="A53" s="93" t="s">
        <v>76</v>
      </c>
      <c r="B53" s="60">
        <v>168</v>
      </c>
      <c r="C53" s="60">
        <v>10126044713</v>
      </c>
      <c r="D53" s="59" t="s">
        <v>144</v>
      </c>
      <c r="E53" s="53" t="s">
        <v>145</v>
      </c>
      <c r="F53" s="60" t="s">
        <v>35</v>
      </c>
      <c r="G53" s="87" t="s">
        <v>116</v>
      </c>
      <c r="H53" s="85"/>
      <c r="I53" s="85"/>
      <c r="J53" s="85"/>
      <c r="K53" s="85"/>
      <c r="L53" s="85"/>
      <c r="M53" s="85"/>
      <c r="N53" s="94"/>
      <c r="O53" s="94"/>
      <c r="P53" s="60">
        <v>40</v>
      </c>
      <c r="Q53" s="94">
        <f>SUM(H53:M53,O53)-P53</f>
        <v>-40</v>
      </c>
      <c r="R53" s="53"/>
      <c r="S53" s="55" t="s">
        <v>73</v>
      </c>
    </row>
    <row r="54" spans="1:19" ht="16.5" customHeight="1" x14ac:dyDescent="0.2">
      <c r="A54" s="52" t="s">
        <v>76</v>
      </c>
      <c r="B54" s="60">
        <v>162</v>
      </c>
      <c r="C54" s="60">
        <v>10100041841</v>
      </c>
      <c r="D54" s="59" t="s">
        <v>146</v>
      </c>
      <c r="E54" s="53" t="s">
        <v>147</v>
      </c>
      <c r="F54" s="60" t="s">
        <v>33</v>
      </c>
      <c r="G54" s="87" t="s">
        <v>116</v>
      </c>
      <c r="H54" s="85"/>
      <c r="I54" s="85"/>
      <c r="J54" s="85"/>
      <c r="K54" s="85"/>
      <c r="L54" s="85"/>
      <c r="M54" s="85"/>
      <c r="N54" s="94"/>
      <c r="O54" s="94"/>
      <c r="P54" s="60">
        <v>40</v>
      </c>
      <c r="Q54" s="94">
        <f>SUM(H54:M54,O54)-P54</f>
        <v>-40</v>
      </c>
      <c r="R54" s="53"/>
      <c r="S54" s="55" t="s">
        <v>73</v>
      </c>
    </row>
    <row r="55" spans="1:19" ht="16.5" customHeight="1" x14ac:dyDescent="0.2">
      <c r="A55" s="52" t="s">
        <v>76</v>
      </c>
      <c r="B55" s="60">
        <v>164</v>
      </c>
      <c r="C55" s="60">
        <v>10127850125</v>
      </c>
      <c r="D55" s="59" t="s">
        <v>148</v>
      </c>
      <c r="E55" s="53" t="s">
        <v>64</v>
      </c>
      <c r="F55" s="60" t="s">
        <v>35</v>
      </c>
      <c r="G55" s="87" t="s">
        <v>116</v>
      </c>
      <c r="H55" s="85"/>
      <c r="I55" s="85"/>
      <c r="J55" s="85"/>
      <c r="K55" s="85"/>
      <c r="L55" s="85"/>
      <c r="M55" s="85"/>
      <c r="N55" s="94"/>
      <c r="O55" s="94"/>
      <c r="P55" s="94"/>
      <c r="Q55" s="54"/>
      <c r="R55" s="53"/>
      <c r="S55" s="55" t="s">
        <v>73</v>
      </c>
    </row>
    <row r="56" spans="1:19" ht="16.5" customHeight="1" x14ac:dyDescent="0.2">
      <c r="A56" s="52" t="s">
        <v>76</v>
      </c>
      <c r="B56" s="60">
        <v>144</v>
      </c>
      <c r="C56" s="60">
        <v>10116261251</v>
      </c>
      <c r="D56" s="59" t="s">
        <v>149</v>
      </c>
      <c r="E56" s="53" t="s">
        <v>150</v>
      </c>
      <c r="F56" s="60" t="s">
        <v>33</v>
      </c>
      <c r="G56" s="87" t="s">
        <v>59</v>
      </c>
      <c r="H56" s="85"/>
      <c r="I56" s="85"/>
      <c r="J56" s="85"/>
      <c r="K56" s="85"/>
      <c r="L56" s="85"/>
      <c r="M56" s="85"/>
      <c r="N56" s="94"/>
      <c r="O56" s="94"/>
      <c r="P56" s="94"/>
      <c r="Q56" s="54"/>
      <c r="R56" s="53"/>
      <c r="S56" s="55" t="s">
        <v>73</v>
      </c>
    </row>
    <row r="57" spans="1:19" ht="16.5" customHeight="1" thickBot="1" x14ac:dyDescent="0.25">
      <c r="A57" s="126" t="s">
        <v>76</v>
      </c>
      <c r="B57" s="127">
        <v>240</v>
      </c>
      <c r="C57" s="127">
        <v>10131461656</v>
      </c>
      <c r="D57" s="128" t="s">
        <v>151</v>
      </c>
      <c r="E57" s="129" t="s">
        <v>152</v>
      </c>
      <c r="F57" s="127" t="s">
        <v>35</v>
      </c>
      <c r="G57" s="130" t="s">
        <v>40</v>
      </c>
      <c r="H57" s="131"/>
      <c r="I57" s="131"/>
      <c r="J57" s="131"/>
      <c r="K57" s="131"/>
      <c r="L57" s="131"/>
      <c r="M57" s="131"/>
      <c r="N57" s="132"/>
      <c r="O57" s="132"/>
      <c r="P57" s="132"/>
      <c r="Q57" s="133"/>
      <c r="R57" s="129"/>
      <c r="S57" s="134" t="s">
        <v>73</v>
      </c>
    </row>
    <row r="58" spans="1:19" ht="16.5" customHeight="1" x14ac:dyDescent="0.2">
      <c r="A58" s="117" t="s">
        <v>77</v>
      </c>
      <c r="B58" s="118">
        <v>153</v>
      </c>
      <c r="C58" s="118">
        <v>10120324137</v>
      </c>
      <c r="D58" s="119" t="s">
        <v>155</v>
      </c>
      <c r="E58" s="120" t="s">
        <v>156</v>
      </c>
      <c r="F58" s="118" t="s">
        <v>35</v>
      </c>
      <c r="G58" s="121" t="s">
        <v>62</v>
      </c>
      <c r="H58" s="122"/>
      <c r="I58" s="122"/>
      <c r="J58" s="122"/>
      <c r="K58" s="123"/>
      <c r="L58" s="123"/>
      <c r="M58" s="123"/>
      <c r="N58" s="118">
        <v>19</v>
      </c>
      <c r="O58" s="123"/>
      <c r="P58" s="123"/>
      <c r="Q58" s="124"/>
      <c r="R58" s="120"/>
      <c r="S58" s="125" t="s">
        <v>74</v>
      </c>
    </row>
    <row r="59" spans="1:19" ht="16.5" customHeight="1" x14ac:dyDescent="0.2">
      <c r="A59" s="117" t="s">
        <v>77</v>
      </c>
      <c r="B59" s="60">
        <v>159</v>
      </c>
      <c r="C59" s="60">
        <v>10131860122</v>
      </c>
      <c r="D59" s="59" t="s">
        <v>172</v>
      </c>
      <c r="E59" s="53" t="s">
        <v>173</v>
      </c>
      <c r="F59" s="60" t="s">
        <v>33</v>
      </c>
      <c r="G59" s="87" t="s">
        <v>40</v>
      </c>
      <c r="H59" s="85"/>
      <c r="I59" s="85"/>
      <c r="J59" s="85"/>
      <c r="K59" s="103"/>
      <c r="L59" s="103"/>
      <c r="M59" s="103"/>
      <c r="N59" s="60">
        <v>19</v>
      </c>
      <c r="O59" s="103"/>
      <c r="P59" s="197">
        <v>20</v>
      </c>
      <c r="Q59" s="94">
        <f>SUM(H59:M59,O59)-P59</f>
        <v>-20</v>
      </c>
      <c r="R59" s="53"/>
      <c r="S59" s="55" t="s">
        <v>74</v>
      </c>
    </row>
    <row r="60" spans="1:19" ht="16.5" customHeight="1" x14ac:dyDescent="0.2">
      <c r="A60" s="117" t="s">
        <v>77</v>
      </c>
      <c r="B60" s="60">
        <v>142</v>
      </c>
      <c r="C60" s="60">
        <v>10104451604</v>
      </c>
      <c r="D60" s="59" t="s">
        <v>157</v>
      </c>
      <c r="E60" s="53" t="s">
        <v>158</v>
      </c>
      <c r="F60" s="60" t="s">
        <v>36</v>
      </c>
      <c r="G60" s="87" t="s">
        <v>59</v>
      </c>
      <c r="H60" s="85"/>
      <c r="I60" s="85"/>
      <c r="J60" s="85"/>
      <c r="K60" s="103"/>
      <c r="L60" s="103"/>
      <c r="M60" s="103"/>
      <c r="N60" s="60">
        <v>20</v>
      </c>
      <c r="O60" s="103"/>
      <c r="P60" s="197">
        <v>20</v>
      </c>
      <c r="Q60" s="94">
        <f>SUM(H60:M60,O60)-P60</f>
        <v>-20</v>
      </c>
      <c r="R60" s="53"/>
      <c r="S60" s="55" t="s">
        <v>74</v>
      </c>
    </row>
    <row r="61" spans="1:19" ht="16.5" customHeight="1" x14ac:dyDescent="0.2">
      <c r="A61" s="117" t="s">
        <v>77</v>
      </c>
      <c r="B61" s="60">
        <v>152</v>
      </c>
      <c r="C61" s="60">
        <v>10123421568</v>
      </c>
      <c r="D61" s="59" t="s">
        <v>163</v>
      </c>
      <c r="E61" s="53" t="s">
        <v>164</v>
      </c>
      <c r="F61" s="60" t="s">
        <v>35</v>
      </c>
      <c r="G61" s="87" t="s">
        <v>62</v>
      </c>
      <c r="H61" s="85"/>
      <c r="I61" s="85"/>
      <c r="J61" s="85"/>
      <c r="K61" s="103"/>
      <c r="L61" s="103"/>
      <c r="M61" s="103"/>
      <c r="N61" s="60">
        <v>20</v>
      </c>
      <c r="O61" s="103"/>
      <c r="P61" s="103"/>
      <c r="Q61" s="54"/>
      <c r="R61" s="53"/>
      <c r="S61" s="55" t="s">
        <v>74</v>
      </c>
    </row>
    <row r="62" spans="1:19" ht="16.5" customHeight="1" x14ac:dyDescent="0.2">
      <c r="A62" s="117" t="s">
        <v>77</v>
      </c>
      <c r="B62" s="60">
        <v>160</v>
      </c>
      <c r="C62" s="60">
        <v>10113225252</v>
      </c>
      <c r="D62" s="59" t="s">
        <v>165</v>
      </c>
      <c r="E62" s="53" t="s">
        <v>166</v>
      </c>
      <c r="F62" s="60" t="s">
        <v>35</v>
      </c>
      <c r="G62" s="87" t="s">
        <v>65</v>
      </c>
      <c r="H62" s="85"/>
      <c r="I62" s="85"/>
      <c r="J62" s="85"/>
      <c r="K62" s="103"/>
      <c r="L62" s="103"/>
      <c r="M62" s="103"/>
      <c r="N62" s="60">
        <v>21</v>
      </c>
      <c r="O62" s="103"/>
      <c r="P62" s="103"/>
      <c r="Q62" s="54"/>
      <c r="R62" s="53"/>
      <c r="S62" s="55" t="s">
        <v>74</v>
      </c>
    </row>
    <row r="63" spans="1:19" ht="16.5" customHeight="1" x14ac:dyDescent="0.2">
      <c r="A63" s="117" t="s">
        <v>77</v>
      </c>
      <c r="B63" s="60">
        <v>167</v>
      </c>
      <c r="C63" s="60">
        <v>10099851477</v>
      </c>
      <c r="D63" s="59" t="s">
        <v>167</v>
      </c>
      <c r="E63" s="53" t="s">
        <v>166</v>
      </c>
      <c r="F63" s="60" t="s">
        <v>35</v>
      </c>
      <c r="G63" s="87" t="s">
        <v>116</v>
      </c>
      <c r="H63" s="85"/>
      <c r="I63" s="85"/>
      <c r="J63" s="85"/>
      <c r="K63" s="103"/>
      <c r="L63" s="103"/>
      <c r="M63" s="103"/>
      <c r="N63" s="60">
        <v>22</v>
      </c>
      <c r="O63" s="103"/>
      <c r="P63" s="103"/>
      <c r="Q63" s="54"/>
      <c r="R63" s="53"/>
      <c r="S63" s="55" t="s">
        <v>74</v>
      </c>
    </row>
    <row r="64" spans="1:19" ht="16.5" customHeight="1" x14ac:dyDescent="0.2">
      <c r="A64" s="117" t="s">
        <v>77</v>
      </c>
      <c r="B64" s="60">
        <v>247</v>
      </c>
      <c r="C64" s="60">
        <v>10131860019</v>
      </c>
      <c r="D64" s="59" t="s">
        <v>168</v>
      </c>
      <c r="E64" s="53" t="s">
        <v>169</v>
      </c>
      <c r="F64" s="60" t="s">
        <v>35</v>
      </c>
      <c r="G64" s="87" t="s">
        <v>40</v>
      </c>
      <c r="H64" s="85"/>
      <c r="I64" s="85"/>
      <c r="J64" s="85"/>
      <c r="K64" s="103"/>
      <c r="L64" s="103"/>
      <c r="M64" s="103"/>
      <c r="N64" s="60">
        <v>23</v>
      </c>
      <c r="O64" s="103"/>
      <c r="P64" s="103"/>
      <c r="Q64" s="54"/>
      <c r="R64" s="53"/>
      <c r="S64" s="55" t="s">
        <v>74</v>
      </c>
    </row>
    <row r="65" spans="1:19" ht="16.5" customHeight="1" x14ac:dyDescent="0.2">
      <c r="A65" s="117" t="s">
        <v>77</v>
      </c>
      <c r="B65" s="60">
        <v>249</v>
      </c>
      <c r="C65" s="60">
        <v>10125245572</v>
      </c>
      <c r="D65" s="59" t="s">
        <v>170</v>
      </c>
      <c r="E65" s="53" t="s">
        <v>171</v>
      </c>
      <c r="F65" s="60" t="s">
        <v>36</v>
      </c>
      <c r="G65" s="87" t="s">
        <v>65</v>
      </c>
      <c r="H65" s="85"/>
      <c r="I65" s="85"/>
      <c r="J65" s="85"/>
      <c r="K65" s="103"/>
      <c r="L65" s="103"/>
      <c r="M65" s="103"/>
      <c r="N65" s="60">
        <v>24</v>
      </c>
      <c r="O65" s="103"/>
      <c r="P65" s="197">
        <v>20</v>
      </c>
      <c r="Q65" s="94">
        <f>SUM(H65:M65,O65)-P65</f>
        <v>-20</v>
      </c>
      <c r="R65" s="53"/>
      <c r="S65" s="55" t="s">
        <v>74</v>
      </c>
    </row>
    <row r="66" spans="1:19" ht="16.5" customHeight="1" x14ac:dyDescent="0.2">
      <c r="A66" s="117" t="s">
        <v>77</v>
      </c>
      <c r="B66" s="60">
        <v>163</v>
      </c>
      <c r="C66" s="60">
        <v>10123474718</v>
      </c>
      <c r="D66" s="59" t="s">
        <v>159</v>
      </c>
      <c r="E66" s="53" t="s">
        <v>160</v>
      </c>
      <c r="F66" s="60" t="s">
        <v>35</v>
      </c>
      <c r="G66" s="87" t="s">
        <v>116</v>
      </c>
      <c r="H66" s="85"/>
      <c r="I66" s="85"/>
      <c r="J66" s="85"/>
      <c r="K66" s="103"/>
      <c r="L66" s="103"/>
      <c r="M66" s="103"/>
      <c r="N66" s="85"/>
      <c r="O66" s="103"/>
      <c r="P66" s="198"/>
      <c r="Q66" s="54"/>
      <c r="R66" s="53"/>
      <c r="S66" s="55" t="s">
        <v>75</v>
      </c>
    </row>
    <row r="67" spans="1:19" ht="16.5" customHeight="1" x14ac:dyDescent="0.2">
      <c r="A67" s="117" t="s">
        <v>77</v>
      </c>
      <c r="B67" s="60">
        <v>185</v>
      </c>
      <c r="C67" s="60">
        <v>10127890743</v>
      </c>
      <c r="D67" s="59" t="s">
        <v>161</v>
      </c>
      <c r="E67" s="53" t="s">
        <v>72</v>
      </c>
      <c r="F67" s="60" t="s">
        <v>35</v>
      </c>
      <c r="G67" s="87" t="s">
        <v>63</v>
      </c>
      <c r="H67" s="85"/>
      <c r="I67" s="85"/>
      <c r="J67" s="85"/>
      <c r="K67" s="103"/>
      <c r="L67" s="103"/>
      <c r="M67" s="103"/>
      <c r="N67" s="85"/>
      <c r="O67" s="103"/>
      <c r="P67" s="197">
        <v>20</v>
      </c>
      <c r="Q67" s="94">
        <f>SUM(H67:M67,O67)-P67</f>
        <v>-20</v>
      </c>
      <c r="R67" s="53"/>
      <c r="S67" s="55" t="s">
        <v>75</v>
      </c>
    </row>
    <row r="68" spans="1:19" ht="16.5" customHeight="1" x14ac:dyDescent="0.2">
      <c r="A68" s="117" t="s">
        <v>77</v>
      </c>
      <c r="B68" s="60">
        <v>140</v>
      </c>
      <c r="C68" s="60">
        <v>10112822300</v>
      </c>
      <c r="D68" s="59" t="s">
        <v>162</v>
      </c>
      <c r="E68" s="53" t="s">
        <v>113</v>
      </c>
      <c r="F68" s="60" t="s">
        <v>33</v>
      </c>
      <c r="G68" s="87" t="s">
        <v>59</v>
      </c>
      <c r="H68" s="85"/>
      <c r="I68" s="85"/>
      <c r="J68" s="85"/>
      <c r="K68" s="85"/>
      <c r="L68" s="103"/>
      <c r="M68" s="103"/>
      <c r="N68" s="60"/>
      <c r="O68" s="85"/>
      <c r="P68" s="85"/>
      <c r="Q68" s="54"/>
      <c r="R68" s="53"/>
      <c r="S68" s="55" t="s">
        <v>75</v>
      </c>
    </row>
    <row r="69" spans="1:19" ht="16.5" customHeight="1" x14ac:dyDescent="0.2">
      <c r="A69" s="117" t="s">
        <v>77</v>
      </c>
      <c r="B69" s="60">
        <v>161</v>
      </c>
      <c r="C69" s="60">
        <v>10116267012</v>
      </c>
      <c r="D69" s="59" t="s">
        <v>174</v>
      </c>
      <c r="E69" s="53" t="s">
        <v>175</v>
      </c>
      <c r="F69" s="60" t="s">
        <v>36</v>
      </c>
      <c r="G69" s="87" t="s">
        <v>65</v>
      </c>
      <c r="H69" s="85"/>
      <c r="I69" s="85"/>
      <c r="J69" s="85"/>
      <c r="K69" s="103"/>
      <c r="L69" s="103"/>
      <c r="M69" s="103"/>
      <c r="N69" s="85"/>
      <c r="O69" s="103"/>
      <c r="P69" s="197">
        <v>20</v>
      </c>
      <c r="Q69" s="94">
        <f>SUM(H69:M69,O69)-P69</f>
        <v>-20</v>
      </c>
      <c r="R69" s="53"/>
      <c r="S69" s="55" t="s">
        <v>75</v>
      </c>
    </row>
    <row r="70" spans="1:19" ht="16.5" customHeight="1" thickBot="1" x14ac:dyDescent="0.25">
      <c r="A70" s="117" t="s">
        <v>77</v>
      </c>
      <c r="B70" s="201">
        <v>236</v>
      </c>
      <c r="C70" s="201">
        <v>10120394259</v>
      </c>
      <c r="D70" s="202" t="s">
        <v>176</v>
      </c>
      <c r="E70" s="106" t="s">
        <v>177</v>
      </c>
      <c r="F70" s="201" t="s">
        <v>36</v>
      </c>
      <c r="G70" s="203" t="s">
        <v>59</v>
      </c>
      <c r="H70" s="104"/>
      <c r="I70" s="104"/>
      <c r="J70" s="104"/>
      <c r="K70" s="104"/>
      <c r="L70" s="204"/>
      <c r="M70" s="204"/>
      <c r="N70" s="201"/>
      <c r="O70" s="104"/>
      <c r="P70" s="104"/>
      <c r="Q70" s="105"/>
      <c r="R70" s="106"/>
      <c r="S70" s="107" t="s">
        <v>75</v>
      </c>
    </row>
    <row r="71" spans="1:19" ht="6" customHeight="1" thickTop="1" thickBot="1" x14ac:dyDescent="0.25">
      <c r="A71" s="61"/>
      <c r="B71" s="62"/>
      <c r="C71" s="62"/>
      <c r="D71" s="63"/>
      <c r="E71" s="64"/>
      <c r="F71" s="65"/>
      <c r="G71" s="66"/>
      <c r="H71" s="67"/>
      <c r="I71" s="67"/>
      <c r="J71" s="67"/>
      <c r="K71" s="67"/>
      <c r="L71" s="67"/>
      <c r="M71" s="67"/>
      <c r="N71" s="99"/>
      <c r="O71" s="67"/>
      <c r="P71" s="68"/>
      <c r="Q71" s="69"/>
      <c r="R71" s="70"/>
      <c r="S71" s="71"/>
    </row>
    <row r="72" spans="1:19" ht="15.75" thickTop="1" x14ac:dyDescent="0.2">
      <c r="A72" s="184" t="s">
        <v>5</v>
      </c>
      <c r="B72" s="185"/>
      <c r="C72" s="185"/>
      <c r="D72" s="185"/>
      <c r="E72" s="50"/>
      <c r="F72" s="50"/>
      <c r="G72" s="185" t="s">
        <v>6</v>
      </c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6"/>
    </row>
    <row r="73" spans="1:19" x14ac:dyDescent="0.2">
      <c r="A73" s="15" t="s">
        <v>57</v>
      </c>
      <c r="B73" s="3"/>
      <c r="C73" s="35"/>
      <c r="D73" s="3"/>
      <c r="E73" s="38"/>
      <c r="F73" s="72"/>
      <c r="G73" s="36" t="s">
        <v>29</v>
      </c>
      <c r="H73" s="100">
        <v>11</v>
      </c>
      <c r="I73" s="108"/>
      <c r="J73" s="109"/>
      <c r="K73" s="109"/>
      <c r="L73" s="109"/>
      <c r="M73" s="109"/>
      <c r="N73" s="110"/>
      <c r="O73" s="89"/>
      <c r="P73" s="83"/>
      <c r="Q73" s="23"/>
      <c r="R73" s="56" t="s">
        <v>27</v>
      </c>
      <c r="S73" s="57">
        <f>COUNTIF(F23:F88,"ЗМС")</f>
        <v>0</v>
      </c>
    </row>
    <row r="74" spans="1:19" x14ac:dyDescent="0.2">
      <c r="A74" s="15" t="s">
        <v>37</v>
      </c>
      <c r="B74" s="3"/>
      <c r="C74" s="16"/>
      <c r="D74" s="3"/>
      <c r="E74" s="39"/>
      <c r="F74" s="74"/>
      <c r="G74" s="17" t="s">
        <v>24</v>
      </c>
      <c r="H74" s="100">
        <f>H75+H79</f>
        <v>48</v>
      </c>
      <c r="I74" s="111"/>
      <c r="J74" s="112"/>
      <c r="K74" s="112"/>
      <c r="L74" s="112"/>
      <c r="M74" s="112"/>
      <c r="N74" s="113"/>
      <c r="O74" s="90"/>
      <c r="P74" s="76"/>
      <c r="Q74" s="24"/>
      <c r="R74" s="56" t="s">
        <v>20</v>
      </c>
      <c r="S74" s="57">
        <f>COUNTIF(F23:F88,"МСМК")</f>
        <v>0</v>
      </c>
    </row>
    <row r="75" spans="1:19" x14ac:dyDescent="0.2">
      <c r="A75" s="15" t="s">
        <v>58</v>
      </c>
      <c r="B75" s="3"/>
      <c r="C75" s="18"/>
      <c r="D75" s="3"/>
      <c r="E75" s="39"/>
      <c r="F75" s="74"/>
      <c r="G75" s="17" t="s">
        <v>25</v>
      </c>
      <c r="H75" s="100">
        <f>H76+H78+H77</f>
        <v>48</v>
      </c>
      <c r="I75" s="111"/>
      <c r="J75" s="112"/>
      <c r="K75" s="112"/>
      <c r="L75" s="112"/>
      <c r="M75" s="112"/>
      <c r="N75" s="113"/>
      <c r="O75" s="90"/>
      <c r="P75" s="76"/>
      <c r="Q75" s="24"/>
      <c r="R75" s="56" t="s">
        <v>22</v>
      </c>
      <c r="S75" s="57">
        <f>COUNTIF(F23:F88,"МС")</f>
        <v>0</v>
      </c>
    </row>
    <row r="76" spans="1:19" x14ac:dyDescent="0.2">
      <c r="A76" s="15" t="s">
        <v>38</v>
      </c>
      <c r="B76" s="3"/>
      <c r="C76" s="18"/>
      <c r="D76" s="3"/>
      <c r="E76" s="39"/>
      <c r="F76" s="74"/>
      <c r="G76" s="17" t="s">
        <v>80</v>
      </c>
      <c r="H76" s="100">
        <f>COUNT(A23:A88)</f>
        <v>30</v>
      </c>
      <c r="I76" s="111"/>
      <c r="J76" s="112"/>
      <c r="K76" s="112"/>
      <c r="L76" s="112"/>
      <c r="M76" s="112"/>
      <c r="N76" s="113"/>
      <c r="O76" s="90"/>
      <c r="P76" s="76"/>
      <c r="Q76" s="24"/>
      <c r="R76" s="56" t="s">
        <v>28</v>
      </c>
      <c r="S76" s="57">
        <f>COUNTIF(F23:F88,"КМС")</f>
        <v>12</v>
      </c>
    </row>
    <row r="77" spans="1:19" x14ac:dyDescent="0.2">
      <c r="A77" s="15"/>
      <c r="B77" s="3"/>
      <c r="C77" s="18"/>
      <c r="D77" s="3"/>
      <c r="E77" s="39"/>
      <c r="F77" s="74"/>
      <c r="G77" s="17" t="s">
        <v>79</v>
      </c>
      <c r="H77" s="100">
        <f>COUNTIF(A22:A87,"НФ")</f>
        <v>5</v>
      </c>
      <c r="I77" s="111"/>
      <c r="J77" s="112"/>
      <c r="K77" s="112"/>
      <c r="L77" s="112"/>
      <c r="M77" s="112"/>
      <c r="N77" s="113"/>
      <c r="O77" s="90"/>
      <c r="P77" s="76"/>
      <c r="Q77" s="24"/>
      <c r="R77" s="56" t="s">
        <v>33</v>
      </c>
      <c r="S77" s="57">
        <f>COUNTIF(F23:F88,"1 СР")</f>
        <v>15</v>
      </c>
    </row>
    <row r="78" spans="1:19" x14ac:dyDescent="0.2">
      <c r="A78" s="15"/>
      <c r="B78" s="3"/>
      <c r="C78" s="18"/>
      <c r="D78" s="3"/>
      <c r="E78" s="39"/>
      <c r="F78" s="74"/>
      <c r="G78" s="17" t="s">
        <v>78</v>
      </c>
      <c r="H78" s="100">
        <f>COUNTIF(A23:A88,"НКВ")</f>
        <v>13</v>
      </c>
      <c r="I78" s="111"/>
      <c r="J78" s="112"/>
      <c r="K78" s="112"/>
      <c r="L78" s="112"/>
      <c r="M78" s="112"/>
      <c r="N78" s="113"/>
      <c r="O78" s="90"/>
      <c r="P78" s="76"/>
      <c r="Q78" s="24"/>
      <c r="R78" s="22" t="s">
        <v>35</v>
      </c>
      <c r="S78" s="37">
        <f>COUNTIF(F23:F88,"2 СР")</f>
        <v>17</v>
      </c>
    </row>
    <row r="79" spans="1:19" x14ac:dyDescent="0.2">
      <c r="A79" s="15"/>
      <c r="B79" s="3"/>
      <c r="C79" s="3"/>
      <c r="D79" s="58"/>
      <c r="E79" s="40"/>
      <c r="F79" s="86"/>
      <c r="G79" s="17" t="s">
        <v>26</v>
      </c>
      <c r="H79" s="100">
        <f>COUNTIF(A23:A88,"НС")</f>
        <v>0</v>
      </c>
      <c r="I79" s="114"/>
      <c r="J79" s="115"/>
      <c r="K79" s="135"/>
      <c r="L79" s="135"/>
      <c r="M79" s="115"/>
      <c r="N79" s="116"/>
      <c r="O79" s="91"/>
      <c r="P79" s="84"/>
      <c r="Q79" s="25"/>
      <c r="R79" s="22" t="s">
        <v>36</v>
      </c>
      <c r="S79" s="57">
        <f>COUNTIF(F23:F88,"3 СР")</f>
        <v>4</v>
      </c>
    </row>
    <row r="80" spans="1:19" ht="5.25" customHeight="1" x14ac:dyDescent="0.2">
      <c r="A80" s="82"/>
      <c r="B80" s="139"/>
      <c r="C80" s="139"/>
      <c r="D80" s="74"/>
      <c r="E80" s="73"/>
      <c r="F80" s="74"/>
      <c r="G80" s="74"/>
      <c r="H80" s="75"/>
      <c r="I80" s="75"/>
      <c r="J80" s="75"/>
      <c r="K80" s="75"/>
      <c r="L80" s="75"/>
      <c r="M80" s="75"/>
      <c r="N80" s="101"/>
      <c r="O80" s="75"/>
      <c r="P80" s="76"/>
      <c r="Q80" s="77"/>
      <c r="R80" s="74"/>
      <c r="S80" s="6"/>
    </row>
    <row r="81" spans="1:19" ht="15.75" x14ac:dyDescent="0.2">
      <c r="A81" s="196" t="s">
        <v>3</v>
      </c>
      <c r="B81" s="187"/>
      <c r="C81" s="187"/>
      <c r="D81" s="187"/>
      <c r="E81" s="187" t="s">
        <v>11</v>
      </c>
      <c r="F81" s="187"/>
      <c r="G81" s="187"/>
      <c r="H81" s="187" t="s">
        <v>4</v>
      </c>
      <c r="I81" s="187"/>
      <c r="J81" s="187"/>
      <c r="K81" s="187"/>
      <c r="L81" s="187"/>
      <c r="M81" s="187"/>
      <c r="N81" s="187"/>
      <c r="O81" s="187"/>
      <c r="P81" s="187"/>
      <c r="Q81" s="187" t="s">
        <v>42</v>
      </c>
      <c r="R81" s="187"/>
      <c r="S81" s="188"/>
    </row>
    <row r="82" spans="1:19" x14ac:dyDescent="0.2">
      <c r="A82" s="191"/>
      <c r="B82" s="192"/>
      <c r="C82" s="192"/>
      <c r="D82" s="192"/>
      <c r="E82" s="192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4"/>
    </row>
    <row r="83" spans="1:19" x14ac:dyDescent="0.2">
      <c r="A83" s="138"/>
      <c r="B83" s="139"/>
      <c r="C83" s="139"/>
      <c r="D83" s="139"/>
      <c r="E83" s="78"/>
      <c r="F83" s="139"/>
      <c r="G83" s="139"/>
      <c r="H83" s="75"/>
      <c r="I83" s="75"/>
      <c r="J83" s="75"/>
      <c r="K83" s="75"/>
      <c r="L83" s="75"/>
      <c r="M83" s="75"/>
      <c r="N83" s="101"/>
      <c r="O83" s="75"/>
      <c r="P83" s="75"/>
      <c r="Q83" s="139"/>
      <c r="R83" s="139"/>
      <c r="S83" s="48"/>
    </row>
    <row r="84" spans="1:19" x14ac:dyDescent="0.2">
      <c r="A84" s="138"/>
      <c r="B84" s="139"/>
      <c r="C84" s="139"/>
      <c r="D84" s="139"/>
      <c r="E84" s="78"/>
      <c r="F84" s="139"/>
      <c r="G84" s="139"/>
      <c r="H84" s="75"/>
      <c r="I84" s="75"/>
      <c r="J84" s="75"/>
      <c r="K84" s="75"/>
      <c r="L84" s="75"/>
      <c r="M84" s="75"/>
      <c r="N84" s="101"/>
      <c r="O84" s="75"/>
      <c r="P84" s="75"/>
      <c r="Q84" s="139"/>
      <c r="R84" s="139"/>
      <c r="S84" s="48"/>
    </row>
    <row r="85" spans="1:19" x14ac:dyDescent="0.2">
      <c r="A85" s="138"/>
      <c r="B85" s="139"/>
      <c r="C85" s="139"/>
      <c r="D85" s="139"/>
      <c r="E85" s="78"/>
      <c r="F85" s="139"/>
      <c r="G85" s="139"/>
      <c r="H85" s="75"/>
      <c r="I85" s="75"/>
      <c r="J85" s="75"/>
      <c r="K85" s="75"/>
      <c r="L85" s="75"/>
      <c r="M85" s="75"/>
      <c r="N85" s="101"/>
      <c r="O85" s="75"/>
      <c r="P85" s="75"/>
      <c r="Q85" s="139"/>
      <c r="R85" s="139"/>
      <c r="S85" s="48"/>
    </row>
    <row r="86" spans="1:19" x14ac:dyDescent="0.2">
      <c r="A86" s="138"/>
      <c r="B86" s="139"/>
      <c r="C86" s="139"/>
      <c r="D86" s="139"/>
      <c r="E86" s="78"/>
      <c r="F86" s="139"/>
      <c r="G86" s="139"/>
      <c r="H86" s="75"/>
      <c r="I86" s="75"/>
      <c r="J86" s="75"/>
      <c r="K86" s="75"/>
      <c r="L86" s="75"/>
      <c r="M86" s="75"/>
      <c r="N86" s="101"/>
      <c r="O86" s="75"/>
      <c r="P86" s="76"/>
      <c r="Q86" s="77"/>
      <c r="R86" s="74"/>
      <c r="S86" s="48"/>
    </row>
    <row r="87" spans="1:19" ht="16.5" thickBot="1" x14ac:dyDescent="0.25">
      <c r="A87" s="195" t="s">
        <v>34</v>
      </c>
      <c r="B87" s="189"/>
      <c r="C87" s="189"/>
      <c r="D87" s="189"/>
      <c r="E87" s="189" t="str">
        <f>G17</f>
        <v>ГНИДЕНКО В.Н. (ВК, г.Тула)</v>
      </c>
      <c r="F87" s="189"/>
      <c r="G87" s="189"/>
      <c r="H87" s="189" t="str">
        <f>G18</f>
        <v>БЕЛОБОРОДОВА О.В. (1к., г.Москва)</v>
      </c>
      <c r="I87" s="189"/>
      <c r="J87" s="189"/>
      <c r="K87" s="189"/>
      <c r="L87" s="189"/>
      <c r="M87" s="189"/>
      <c r="N87" s="189"/>
      <c r="O87" s="189"/>
      <c r="P87" s="189"/>
      <c r="Q87" s="189" t="str">
        <f>G19</f>
        <v>КОЛЕДЕНКОВ А.Н. (1 к., г.Москва)</v>
      </c>
      <c r="R87" s="189"/>
      <c r="S87" s="190"/>
    </row>
    <row r="88" spans="1:19" ht="13.5" thickTop="1" x14ac:dyDescent="0.2"/>
  </sheetData>
  <sortState ref="A23:S70">
    <sortCondition ref="N58:N70"/>
    <sortCondition ref="A58:A70"/>
  </sortState>
  <mergeCells count="44">
    <mergeCell ref="A72:D72"/>
    <mergeCell ref="G72:S72"/>
    <mergeCell ref="Q81:S81"/>
    <mergeCell ref="Q87:S87"/>
    <mergeCell ref="A82:E82"/>
    <mergeCell ref="F82:S82"/>
    <mergeCell ref="A87:D87"/>
    <mergeCell ref="E87:G87"/>
    <mergeCell ref="H87:P87"/>
    <mergeCell ref="A81:D81"/>
    <mergeCell ref="E81:G81"/>
    <mergeCell ref="H81:P81"/>
    <mergeCell ref="H18:S18"/>
    <mergeCell ref="A21:A22"/>
    <mergeCell ref="B21:B22"/>
    <mergeCell ref="C21:C22"/>
    <mergeCell ref="D21:D22"/>
    <mergeCell ref="E21:E22"/>
    <mergeCell ref="F21:F22"/>
    <mergeCell ref="G21:G22"/>
    <mergeCell ref="N21:N22"/>
    <mergeCell ref="Q21:Q22"/>
    <mergeCell ref="R21:R22"/>
    <mergeCell ref="S21:S22"/>
    <mergeCell ref="H21:M21"/>
    <mergeCell ref="O21:P21"/>
    <mergeCell ref="H17:S17"/>
    <mergeCell ref="A7:S7"/>
    <mergeCell ref="A8:S8"/>
    <mergeCell ref="A9:S9"/>
    <mergeCell ref="A10:S10"/>
    <mergeCell ref="A11:S11"/>
    <mergeCell ref="A12:S12"/>
    <mergeCell ref="A13:D13"/>
    <mergeCell ref="A14:D14"/>
    <mergeCell ref="A15:G15"/>
    <mergeCell ref="H15:S15"/>
    <mergeCell ref="H16:S16"/>
    <mergeCell ref="A6:S6"/>
    <mergeCell ref="A1:S1"/>
    <mergeCell ref="A2:S2"/>
    <mergeCell ref="A3:S3"/>
    <mergeCell ref="A4:S4"/>
    <mergeCell ref="A5:S5"/>
  </mergeCells>
  <conditionalFormatting sqref="I76:M78 I79:J79 G76:G79 M79">
    <cfRule type="duplicateValues" dxfId="0" priority="5"/>
  </conditionalFormatting>
  <pageMargins left="0.7" right="0.7" top="0.75" bottom="0.75" header="0.3" footer="0.3"/>
  <pageSetup paperSize="9"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гонка по очкм</vt:lpstr>
      <vt:lpstr>'гонка по очкм'!Область_печати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2022-07-04T10:25:41Z</dcterms:modified>
</cp:coreProperties>
</file>