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отсечек'!$A$1:$L$60</definedName>
  </definedNames>
  <calcPr calcId="152511"/>
</workbook>
</file>

<file path=xl/calcChain.xml><?xml version="1.0" encoding="utf-8"?>
<calcChain xmlns="http://schemas.openxmlformats.org/spreadsheetml/2006/main">
  <c r="J60" i="102" l="1"/>
  <c r="E60" i="102"/>
  <c r="L45" i="102"/>
  <c r="H42" i="102"/>
  <c r="H40" i="102"/>
  <c r="G40" i="102"/>
  <c r="H38" i="102"/>
  <c r="G38" i="102"/>
  <c r="H36" i="102"/>
  <c r="G36" i="102"/>
  <c r="H34" i="102"/>
  <c r="G34" i="102"/>
  <c r="H32" i="102"/>
  <c r="G32" i="102"/>
  <c r="H30" i="102"/>
  <c r="G30" i="102"/>
  <c r="H28" i="102"/>
  <c r="G28" i="102"/>
  <c r="H26" i="102"/>
  <c r="G26" i="102"/>
  <c r="H24" i="102"/>
  <c r="G24" i="102"/>
  <c r="I25" i="102" l="1"/>
  <c r="I26" i="102" s="1"/>
  <c r="J25" i="102"/>
  <c r="L51" i="102" l="1"/>
  <c r="L50" i="102"/>
  <c r="L49" i="102"/>
  <c r="L48" i="102"/>
  <c r="L47" i="102"/>
  <c r="L46" i="102"/>
  <c r="A42" i="102"/>
  <c r="J41" i="102"/>
  <c r="J42" i="102" s="1"/>
  <c r="I41" i="102"/>
  <c r="A40" i="102"/>
  <c r="J39" i="102"/>
  <c r="I39" i="102"/>
  <c r="A38" i="102"/>
  <c r="J37" i="102"/>
  <c r="J38" i="102" s="1"/>
  <c r="I37" i="102"/>
  <c r="I38" i="102" s="1"/>
  <c r="A36" i="102"/>
  <c r="J35" i="102"/>
  <c r="I35" i="102"/>
  <c r="I33" i="102"/>
  <c r="J33" i="102"/>
  <c r="A34" i="102"/>
  <c r="A32" i="102"/>
  <c r="J31" i="102"/>
  <c r="I31" i="102"/>
  <c r="A30" i="102"/>
  <c r="J29" i="102"/>
  <c r="J30" i="102" s="1"/>
  <c r="I29" i="102"/>
  <c r="A28" i="102"/>
  <c r="I27" i="102"/>
  <c r="J27" i="102"/>
  <c r="J28" i="102" s="1"/>
  <c r="A26" i="102"/>
  <c r="A24" i="102"/>
  <c r="J26" i="102"/>
  <c r="J23" i="102"/>
  <c r="J24" i="102" s="1"/>
  <c r="I42" i="102" l="1"/>
  <c r="I34" i="102"/>
  <c r="I30" i="102"/>
  <c r="I28" i="102"/>
  <c r="I32" i="102"/>
  <c r="J32" i="102"/>
  <c r="J34" i="102"/>
  <c r="I36" i="102"/>
  <c r="J36" i="102"/>
  <c r="I40" i="102"/>
  <c r="J40" i="102"/>
</calcChain>
</file>

<file path=xl/sharedStrings.xml><?xml version="1.0" encoding="utf-8"?>
<sst xmlns="http://schemas.openxmlformats.org/spreadsheetml/2006/main" count="148" uniqueCount="117">
  <si>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</si>
  <si>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</si>
  <si>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</si>
  <si>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</si>
  <si>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</si>
  <si>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</si>
  <si>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</si>
  <si>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</si>
  <si>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</si>
  <si>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</si>
  <si>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</si>
  <si>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</si>
  <si>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</si>
  <si>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</si>
  <si>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</si>
  <si>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</si>
  <si>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</si>
  <si>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</si>
  <si>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</si>
  <si>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</si>
  <si>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</si>
  <si>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</si>
  <si>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</si>
  <si>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</si>
  <si>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</si>
  <si>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</si>
  <si>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</si>
  <si>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</si>
  <si>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</si>
  <si>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</si>
  <si>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</si>
  <si>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</si>
  <si>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</si>
  <si>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</si>
  <si>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</si>
  <si>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</si>
  <si>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</si>
  <si>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</si>
  <si>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Тульская область</t>
  </si>
  <si>
    <t>Краснодарский край</t>
  </si>
  <si>
    <t xml:space="preserve">НАЧАЛО ГОНКИ: 11ч 00м </t>
  </si>
  <si>
    <t>СТАТИСТИКА ГОНКИ</t>
  </si>
  <si>
    <t>ДИСТАНЦИЯ: ДЛИНА КРУГА/КРУГОВ</t>
  </si>
  <si>
    <t>Санкт-Петербург</t>
  </si>
  <si>
    <t>ТЕРРИТОРИАЛЬНАЯ ПРИНАДЛЕЖНОСТЬ</t>
  </si>
  <si>
    <t>Самарская область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</si>
  <si>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</si>
  <si>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</si>
  <si>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</si>
  <si>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</si>
  <si>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</si>
  <si>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</si>
  <si>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</si>
  <si>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t>Женщины</t>
  </si>
  <si>
    <t>МЕСТО ПРОВЕДЕНИЯ: г. Хабаровск</t>
  </si>
  <si>
    <t>ДАТА ПРОВЕДЕНИЯ: 09 июля 2021 года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</si>
  <si>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40м</t>
    </r>
  </si>
  <si>
    <t>Министерство физической культуры и спорта Хабаровского края</t>
  </si>
  <si>
    <t>Хабаровская региональная общественная организация "Федерация велосипедного спорта"</t>
  </si>
  <si>
    <t>ЧЕМПИОНАТ РОССИИ</t>
  </si>
  <si>
    <t>№ ВРВС: 0080681811Я</t>
  </si>
  <si>
    <t>№ ЕКП 2021: 32480</t>
  </si>
  <si>
    <t>Стародубцев А.Ю. (ВК, г. Хабаровск)</t>
  </si>
  <si>
    <t>Шатрыгина Е.В. (ВК, г. Верхняя Пышма)</t>
  </si>
  <si>
    <t>Жеребцова М.С. (ВК, г. Чита)</t>
  </si>
  <si>
    <t>25,0 км /1</t>
  </si>
  <si>
    <t xml:space="preserve">НАЗВАНИЕ ТРАССЫ / РЕГ. НОМЕР: 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</si>
  <si>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</si>
  <si>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</si>
  <si>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АРЧИБАСОВА Елизавета</t>
  </si>
  <si>
    <t>РЫЦЕВА Алена</t>
  </si>
  <si>
    <t>ЧЕРНЫШОВА Галина</t>
  </si>
  <si>
    <t>ИВАНОВА Кристина</t>
  </si>
  <si>
    <t>ЖАПАРОВА Регина</t>
  </si>
  <si>
    <t>СЪЕДИНА Александра</t>
  </si>
  <si>
    <t>ЖУРАВЛЕВА Анастасия</t>
  </si>
  <si>
    <t>ИНЕВАТКИНА Елизавета</t>
  </si>
  <si>
    <t>МЕХТИЕВА Гюнель</t>
  </si>
  <si>
    <t>ПРИХОДЬКО Дарья</t>
  </si>
  <si>
    <t>ФАДЕЕВА Екатерина</t>
  </si>
  <si>
    <t>КИРЯКОВА Кристина</t>
  </si>
  <si>
    <t>ВОЛОДИНА Софья</t>
  </si>
  <si>
    <t>ВОРОБЬЕВА Елизавета</t>
  </si>
  <si>
    <t>ЕВДОКИМОВА Александра</t>
  </si>
  <si>
    <t>ЛАЗАРЕНКО Анжела</t>
  </si>
  <si>
    <t>ПЕРВУХИНА Светлана</t>
  </si>
  <si>
    <t>ФОМЕНКО Алина</t>
  </si>
  <si>
    <t>ГРУМАНДЬ Кристина</t>
  </si>
  <si>
    <t>ШАРАХМАТОВА Виктория</t>
  </si>
  <si>
    <t>19.01.2000</t>
  </si>
  <si>
    <t>08.06.2000</t>
  </si>
  <si>
    <t>21.11.1993</t>
  </si>
  <si>
    <t>13.10.2002</t>
  </si>
  <si>
    <t>12.10.1999</t>
  </si>
  <si>
    <t>Хабаровский край</t>
  </si>
  <si>
    <t>01.07.1993</t>
  </si>
  <si>
    <t>12.06.1996</t>
  </si>
  <si>
    <t>15.09.1995</t>
  </si>
  <si>
    <t>22.01.1999</t>
  </si>
  <si>
    <t>11.08.2001</t>
  </si>
  <si>
    <t>19.02.2002</t>
  </si>
  <si>
    <t>04.12.2002</t>
  </si>
  <si>
    <t>15.02.2002</t>
  </si>
  <si>
    <t>05.03.2002</t>
  </si>
  <si>
    <t>04.01.1998</t>
  </si>
  <si>
    <t>09.08.2002</t>
  </si>
  <si>
    <t>15.03.2002</t>
  </si>
  <si>
    <t>14.08.2001</t>
  </si>
  <si>
    <t>27.04.1996</t>
  </si>
  <si>
    <t>30.10.2000</t>
  </si>
  <si>
    <t>Республика Адыгея</t>
  </si>
  <si>
    <t>Ростовская область</t>
  </si>
  <si>
    <t>Температура: +24</t>
  </si>
  <si>
    <t>Влажность: 68%</t>
  </si>
  <si>
    <t xml:space="preserve">Ветер: </t>
  </si>
  <si>
    <t>Осадки: пасмурно</t>
  </si>
  <si>
    <t>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</si>
</sst>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15" fillId="0" borderId="16" xfId="2" applyFont="1" applyBorder="1" applyAlignment="1">
      <alignment horizontal="righ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18" xfId="2" applyFont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14" fontId="19" fillId="0" borderId="0" xfId="2" applyNumberFormat="1" applyFont="1" applyAlignment="1">
      <alignment vertical="center"/>
    </xf>
    <xf numFmtId="165" fontId="20" fillId="0" borderId="0" xfId="2" applyNumberFormat="1" applyFont="1" applyAlignment="1">
      <alignment vertical="center"/>
    </xf>
    <xf numFmtId="2" fontId="19" fillId="0" borderId="0" xfId="2" applyNumberFormat="1" applyFont="1" applyAlignment="1">
      <alignment vertical="center"/>
    </xf>
    <xf numFmtId="0" fontId="13" fillId="2" borderId="23" xfId="2" applyFont="1" applyFill="1" applyBorder="1" applyAlignment="1">
      <alignment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 wrapText="1"/>
    </xf>
    <xf numFmtId="2" fontId="18" fillId="0" borderId="47" xfId="2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22" fillId="0" borderId="49" xfId="2" applyFont="1" applyBorder="1" applyAlignment="1">
      <alignment horizontal="center" vertical="center" wrapText="1"/>
    </xf>
    <xf numFmtId="2" fontId="18" fillId="0" borderId="49" xfId="2" applyNumberFormat="1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18" fillId="0" borderId="53" xfId="2" applyFont="1" applyBorder="1" applyAlignment="1">
      <alignment horizontal="center" vertical="center" wrapText="1"/>
    </xf>
    <xf numFmtId="166" fontId="9" fillId="0" borderId="46" xfId="0" applyNumberFormat="1" applyFont="1" applyBorder="1" applyAlignment="1">
      <alignment horizontal="center" vertical="center"/>
    </xf>
    <xf numFmtId="166" fontId="9" fillId="0" borderId="46" xfId="2" applyNumberFormat="1" applyFont="1" applyBorder="1" applyAlignment="1">
      <alignment horizontal="center" vertical="center"/>
    </xf>
    <xf numFmtId="166" fontId="18" fillId="0" borderId="47" xfId="2" applyNumberFormat="1" applyFont="1" applyBorder="1" applyAlignment="1">
      <alignment horizontal="center" vertical="center" wrapText="1"/>
    </xf>
    <xf numFmtId="166" fontId="18" fillId="0" borderId="47" xfId="2" applyNumberFormat="1" applyFont="1" applyBorder="1" applyAlignment="1">
      <alignment horizontal="center" vertical="center"/>
    </xf>
    <xf numFmtId="166" fontId="18" fillId="0" borderId="49" xfId="2" applyNumberFormat="1" applyFont="1" applyBorder="1" applyAlignment="1">
      <alignment horizontal="center" vertical="center" wrapText="1"/>
    </xf>
    <xf numFmtId="166" fontId="18" fillId="0" borderId="49" xfId="2" applyNumberFormat="1" applyFont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14" fontId="14" fillId="0" borderId="18" xfId="2" applyNumberFormat="1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4" fontId="17" fillId="2" borderId="20" xfId="8" applyNumberFormat="1" applyFont="1" applyFill="1" applyBorder="1" applyAlignment="1">
      <alignment horizontal="center" vertical="center" wrapText="1"/>
    </xf>
    <xf numFmtId="14" fontId="17" fillId="2" borderId="21" xfId="8" applyNumberFormat="1" applyFont="1" applyFill="1" applyBorder="1" applyAlignment="1">
      <alignment horizontal="center" vertical="center" wrapText="1"/>
    </xf>
    <xf numFmtId="0" fontId="17" fillId="2" borderId="20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center" wrapText="1"/>
    </xf>
    <xf numFmtId="0" fontId="17" fillId="2" borderId="36" xfId="8" applyFont="1" applyFill="1" applyBorder="1" applyAlignment="1">
      <alignment horizontal="center" vertical="center" wrapText="1"/>
    </xf>
    <xf numFmtId="0" fontId="17" fillId="2" borderId="37" xfId="8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19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13" fillId="0" borderId="35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38" xfId="2" applyFont="1" applyFill="1" applyBorder="1" applyAlignment="1">
      <alignment horizontal="center" vertical="center"/>
    </xf>
    <xf numFmtId="0" fontId="17" fillId="2" borderId="39" xfId="2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center" wrapText="1"/>
    </xf>
    <xf numFmtId="0" fontId="17" fillId="2" borderId="32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6" xfId="2" applyNumberFormat="1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2" fontId="17" fillId="2" borderId="20" xfId="8" applyNumberFormat="1" applyFont="1" applyFill="1" applyBorder="1" applyAlignment="1">
      <alignment horizontal="center" vertical="center" wrapText="1"/>
    </xf>
    <xf numFmtId="2" fontId="17" fillId="2" borderId="21" xfId="8" applyNumberFormat="1" applyFont="1" applyFill="1" applyBorder="1" applyAlignment="1">
      <alignment horizontal="center" vertical="center" wrapText="1"/>
    </xf>
    <xf numFmtId="0" fontId="17" fillId="2" borderId="20" xfId="2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 wrapText="1"/>
    </xf>
    <xf numFmtId="0" fontId="17" fillId="2" borderId="33" xfId="2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154780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19124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95251</xdr:colOff>
      <xdr:row>0</xdr:row>
      <xdr:rowOff>111919</xdr:rowOff>
    </xdr:from>
    <xdr:to>
      <xdr:col>11</xdr:col>
      <xdr:colOff>1143001</xdr:colOff>
      <xdr:row>2</xdr:row>
      <xdr:rowOff>254794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657" y="111919"/>
          <a:ext cx="1047750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547687</xdr:colOff>
      <xdr:row>55</xdr:row>
      <xdr:rowOff>35719</xdr:rowOff>
    </xdr:from>
    <xdr:ext cx="1208487" cy="345282"/>
    <xdr:pic>
      <xdr:nvPicPr>
        <xdr:cNvPr id="5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0218" y="12168188"/>
          <a:ext cx="1208487" cy="345282"/>
        </a:xfrm>
        <a:prstGeom prst="rect">
          <a:avLst/>
        </a:prstGeom>
      </xdr:spPr>
    </xdr:pic>
    <xdr:clientData/>
  </xdr:oneCellAnchor>
  <xdr:oneCellAnchor>
    <xdr:from>
      <xdr:col>10</xdr:col>
      <xdr:colOff>83342</xdr:colOff>
      <xdr:row>55</xdr:row>
      <xdr:rowOff>37788</xdr:rowOff>
    </xdr:from>
    <xdr:ext cx="641903" cy="367023"/>
    <xdr:pic>
      <xdr:nvPicPr>
        <xdr:cNvPr id="6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91686" y="12170257"/>
          <a:ext cx="641903" cy="3670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64"/>
  <sheetViews>
    <sheetView tabSelected="1" view="pageBreakPreview" topLeftCell="A35" zoomScale="80" zoomScaleNormal="70" zoomScaleSheetLayoutView="80" zoomScalePageLayoutView="50" workbookViewId="0">
      <selection activeCell="A48" sqref="A48:D48"/>
    </sheetView>
  </sheetViews>
  <sheetFormatPr defaultRowHeight="12.75" x14ac:dyDescent="0.2"/>
  <cols>
    <col min="1" max="1" width="7" style="2" customWidth="1"/>
    <col min="2" max="2" width="7.85546875" style="55" customWidth="1"/>
    <col min="3" max="3" width="14.7109375" style="55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4" customWidth="1"/>
    <col min="9" max="9" width="16.5703125" style="2" customWidth="1"/>
    <col min="10" max="10" width="10.85546875" style="51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27" ht="21.75" customHeight="1" x14ac:dyDescent="0.2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7" ht="21.75" customHeight="1" x14ac:dyDescent="0.2">
      <c r="A3" s="170" t="s">
        <v>10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27" ht="21.75" customHeight="1" x14ac:dyDescent="0.2">
      <c r="A4" s="170" t="s">
        <v>58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71" t="s">
        <v>37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27" s="3" customFormat="1" ht="28.5" x14ac:dyDescent="0.2">
      <c r="A6" s="141" t="s">
        <v>59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52" t="s">
        <v>15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27" s="3" customFormat="1" ht="4.5" customHeight="1" thickBot="1" x14ac:dyDescent="0.25">
      <c r="A8" s="148" t="s">
        <v>37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27" ht="19.5" customHeight="1" thickTop="1" x14ac:dyDescent="0.2">
      <c r="A9" s="149" t="s">
        <v>20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27" ht="18" customHeight="1" x14ac:dyDescent="0.2">
      <c r="A10" s="142" t="s">
        <v>52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27" ht="19.5" customHeight="1" x14ac:dyDescent="0.2">
      <c r="A11" s="142" t="s">
        <v>53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27" ht="5.25" customHeight="1" x14ac:dyDescent="0.2">
      <c r="A12" s="158" t="s">
        <v>37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27" ht="15.75" x14ac:dyDescent="0.2">
      <c r="A13" s="161" t="s">
        <v>54</v>
      </c>
      <c r="B13" s="162"/>
      <c r="C13" s="162"/>
      <c r="D13" s="162"/>
      <c r="E13" s="4"/>
      <c r="F13" s="68" t="s">
        <v>40</v>
      </c>
      <c r="G13" s="68"/>
      <c r="H13" s="23"/>
      <c r="J13" s="24"/>
      <c r="K13" s="5"/>
      <c r="L13" s="6" t="s">
        <v>60</v>
      </c>
    </row>
    <row r="14" spans="1:27" ht="15.75" x14ac:dyDescent="0.2">
      <c r="A14" s="153" t="s">
        <v>55</v>
      </c>
      <c r="B14" s="154"/>
      <c r="C14" s="154"/>
      <c r="D14" s="154"/>
      <c r="E14" s="7"/>
      <c r="F14" s="60" t="s">
        <v>56</v>
      </c>
      <c r="G14" s="60"/>
      <c r="H14" s="25"/>
      <c r="J14" s="26"/>
      <c r="K14" s="8"/>
      <c r="L14" s="9" t="s">
        <v>61</v>
      </c>
    </row>
    <row r="15" spans="1:27" ht="15" x14ac:dyDescent="0.2">
      <c r="A15" s="155" t="s">
        <v>9</v>
      </c>
      <c r="B15" s="156"/>
      <c r="C15" s="156"/>
      <c r="D15" s="156"/>
      <c r="E15" s="156"/>
      <c r="F15" s="156"/>
      <c r="G15" s="157"/>
      <c r="H15" s="145" t="s">
        <v>1</v>
      </c>
      <c r="I15" s="146"/>
      <c r="J15" s="146"/>
      <c r="K15" s="146"/>
      <c r="L15" s="147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67" t="s">
        <v>66</v>
      </c>
      <c r="I16" s="168"/>
      <c r="J16" s="168"/>
      <c r="K16" s="168"/>
      <c r="L16" s="169"/>
    </row>
    <row r="17" spans="1:12" ht="15" x14ac:dyDescent="0.2">
      <c r="A17" s="27" t="s">
        <v>17</v>
      </c>
      <c r="B17" s="10"/>
      <c r="C17" s="10"/>
      <c r="D17" s="11"/>
      <c r="E17" s="59"/>
      <c r="F17" s="30"/>
      <c r="G17" s="29" t="s">
        <v>62</v>
      </c>
      <c r="H17" s="167" t="s">
        <v>67</v>
      </c>
      <c r="I17" s="168"/>
      <c r="J17" s="168"/>
      <c r="K17" s="168"/>
      <c r="L17" s="169"/>
    </row>
    <row r="18" spans="1:12" ht="15" x14ac:dyDescent="0.2">
      <c r="A18" s="27" t="s">
        <v>18</v>
      </c>
      <c r="B18" s="10"/>
      <c r="C18" s="10"/>
      <c r="D18" s="11"/>
      <c r="E18" s="59"/>
      <c r="F18" s="30"/>
      <c r="G18" s="29" t="s">
        <v>63</v>
      </c>
      <c r="H18" s="167" t="s">
        <v>68</v>
      </c>
      <c r="I18" s="168"/>
      <c r="J18" s="168"/>
      <c r="K18" s="168"/>
      <c r="L18" s="169"/>
    </row>
    <row r="19" spans="1:12" ht="16.5" thickBot="1" x14ac:dyDescent="0.25">
      <c r="A19" s="27" t="s">
        <v>14</v>
      </c>
      <c r="B19" s="64"/>
      <c r="C19" s="64"/>
      <c r="D19" s="30"/>
      <c r="F19" s="69"/>
      <c r="G19" s="29" t="s">
        <v>64</v>
      </c>
      <c r="H19" s="66" t="s">
        <v>42</v>
      </c>
      <c r="J19" s="12">
        <v>25</v>
      </c>
      <c r="K19" s="58"/>
      <c r="L19" s="61" t="s">
        <v>65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1"/>
      <c r="I20" s="15"/>
      <c r="J20" s="32"/>
      <c r="K20" s="15"/>
      <c r="L20" s="17"/>
    </row>
    <row r="21" spans="1:12" s="18" customFormat="1" ht="21" customHeight="1" thickTop="1" x14ac:dyDescent="0.2">
      <c r="A21" s="163" t="s">
        <v>6</v>
      </c>
      <c r="B21" s="137" t="s">
        <v>12</v>
      </c>
      <c r="C21" s="137" t="s">
        <v>29</v>
      </c>
      <c r="D21" s="137" t="s">
        <v>2</v>
      </c>
      <c r="E21" s="135" t="s">
        <v>28</v>
      </c>
      <c r="F21" s="137" t="s">
        <v>8</v>
      </c>
      <c r="G21" s="139" t="s">
        <v>44</v>
      </c>
      <c r="H21" s="165" t="s">
        <v>7</v>
      </c>
      <c r="I21" s="137" t="s">
        <v>24</v>
      </c>
      <c r="J21" s="172" t="s">
        <v>21</v>
      </c>
      <c r="K21" s="174" t="s">
        <v>23</v>
      </c>
      <c r="L21" s="176" t="s">
        <v>13</v>
      </c>
    </row>
    <row r="22" spans="1:12" s="18" customFormat="1" ht="13.5" customHeight="1" thickBot="1" x14ac:dyDescent="0.25">
      <c r="A22" s="164"/>
      <c r="B22" s="138"/>
      <c r="C22" s="138"/>
      <c r="D22" s="138"/>
      <c r="E22" s="136"/>
      <c r="F22" s="138"/>
      <c r="G22" s="140"/>
      <c r="H22" s="166"/>
      <c r="I22" s="138"/>
      <c r="J22" s="173"/>
      <c r="K22" s="175"/>
      <c r="L22" s="177"/>
    </row>
    <row r="23" spans="1:12" ht="21.75" customHeight="1" x14ac:dyDescent="0.2">
      <c r="A23" s="109">
        <v>1</v>
      </c>
      <c r="B23" s="88">
        <v>3</v>
      </c>
      <c r="C23" s="89">
        <v>10093888708</v>
      </c>
      <c r="D23" s="90" t="s">
        <v>69</v>
      </c>
      <c r="E23" s="89" t="s">
        <v>89</v>
      </c>
      <c r="F23" s="89" t="s">
        <v>26</v>
      </c>
      <c r="G23" s="98" t="s">
        <v>110</v>
      </c>
      <c r="H23" s="111">
        <v>2.5475347222222222E-2</v>
      </c>
      <c r="I23" s="112" t="s">
        <v>37</v>
      </c>
      <c r="J23" s="99">
        <f>IFERROR($J$19*3600/(HOUR(H23)*3600+MINUTE(H23)*60+SECOND(H23)),"")</f>
        <v>40.890504316219904</v>
      </c>
      <c r="K23" s="94" t="s">
        <v>22</v>
      </c>
      <c r="L23" s="95"/>
    </row>
    <row r="24" spans="1:12" ht="21.75" customHeight="1" thickBot="1" x14ac:dyDescent="0.25">
      <c r="A24" s="110">
        <f>A23</f>
        <v>1</v>
      </c>
      <c r="B24" s="91">
        <v>4</v>
      </c>
      <c r="C24" s="92">
        <v>10034962521</v>
      </c>
      <c r="D24" s="93" t="s">
        <v>70</v>
      </c>
      <c r="E24" s="92" t="s">
        <v>90</v>
      </c>
      <c r="F24" s="92" t="s">
        <v>22</v>
      </c>
      <c r="G24" s="100" t="str">
        <f t="shared" ref="G24:H24" si="0">G23</f>
        <v>Республика Адыгея</v>
      </c>
      <c r="H24" s="113">
        <f t="shared" si="0"/>
        <v>2.5475347222222222E-2</v>
      </c>
      <c r="I24" s="114" t="s">
        <v>37</v>
      </c>
      <c r="J24" s="101">
        <f>J23</f>
        <v>40.890504316219904</v>
      </c>
      <c r="K24" s="96" t="s">
        <v>22</v>
      </c>
      <c r="L24" s="97"/>
    </row>
    <row r="25" spans="1:12" ht="21.75" customHeight="1" x14ac:dyDescent="0.2">
      <c r="A25" s="109">
        <v>2</v>
      </c>
      <c r="B25" s="88">
        <v>19</v>
      </c>
      <c r="C25" s="89">
        <v>10010084849</v>
      </c>
      <c r="D25" s="90" t="s">
        <v>71</v>
      </c>
      <c r="E25" s="89" t="s">
        <v>91</v>
      </c>
      <c r="F25" s="89" t="s">
        <v>22</v>
      </c>
      <c r="G25" s="98" t="s">
        <v>43</v>
      </c>
      <c r="H25" s="111">
        <v>2.579872685185185E-2</v>
      </c>
      <c r="I25" s="112">
        <f>H25-$H$23</f>
        <v>3.2337962962962832E-4</v>
      </c>
      <c r="J25" s="99">
        <f>IFERROR($J$19*3600/(HOUR(H25)*3600+MINUTE(H25)*60+SECOND(H25)),"")</f>
        <v>40.376850605652756</v>
      </c>
      <c r="K25" s="94"/>
      <c r="L25" s="95"/>
    </row>
    <row r="26" spans="1:12" ht="21.75" customHeight="1" thickBot="1" x14ac:dyDescent="0.25">
      <c r="A26" s="110">
        <f>A25</f>
        <v>2</v>
      </c>
      <c r="B26" s="91">
        <v>20</v>
      </c>
      <c r="C26" s="92">
        <v>10036075900</v>
      </c>
      <c r="D26" s="93" t="s">
        <v>72</v>
      </c>
      <c r="E26" s="92" t="s">
        <v>92</v>
      </c>
      <c r="F26" s="92" t="s">
        <v>22</v>
      </c>
      <c r="G26" s="100" t="str">
        <f t="shared" ref="G26:H26" si="1">G25</f>
        <v>Санкт-Петербург</v>
      </c>
      <c r="H26" s="113">
        <f t="shared" si="1"/>
        <v>2.579872685185185E-2</v>
      </c>
      <c r="I26" s="114">
        <f>I25</f>
        <v>3.2337962962962832E-4</v>
      </c>
      <c r="J26" s="101">
        <f>J25</f>
        <v>40.376850605652756</v>
      </c>
      <c r="K26" s="96"/>
      <c r="L26" s="97"/>
    </row>
    <row r="27" spans="1:12" ht="21.75" customHeight="1" x14ac:dyDescent="0.2">
      <c r="A27" s="109">
        <v>3</v>
      </c>
      <c r="B27" s="88">
        <v>15</v>
      </c>
      <c r="C27" s="89">
        <v>10034989193</v>
      </c>
      <c r="D27" s="90" t="s">
        <v>73</v>
      </c>
      <c r="E27" s="89" t="s">
        <v>93</v>
      </c>
      <c r="F27" s="89" t="s">
        <v>22</v>
      </c>
      <c r="G27" s="98" t="s">
        <v>94</v>
      </c>
      <c r="H27" s="111">
        <v>2.5961458333333336E-2</v>
      </c>
      <c r="I27" s="112">
        <f>H27-$H$23</f>
        <v>4.8611111111111424E-4</v>
      </c>
      <c r="J27" s="99">
        <f>IFERROR($J$19*3600/(HOUR(H27)*3600+MINUTE(H27)*60+SECOND(H27)),"")</f>
        <v>40.124832813196612</v>
      </c>
      <c r="K27" s="94"/>
      <c r="L27" s="95"/>
    </row>
    <row r="28" spans="1:12" ht="21.75" customHeight="1" thickBot="1" x14ac:dyDescent="0.25">
      <c r="A28" s="110">
        <f>A27</f>
        <v>3</v>
      </c>
      <c r="B28" s="91">
        <v>16</v>
      </c>
      <c r="C28" s="92">
        <v>10091997915</v>
      </c>
      <c r="D28" s="93" t="s">
        <v>74</v>
      </c>
      <c r="E28" s="92" t="s">
        <v>95</v>
      </c>
      <c r="F28" s="92" t="s">
        <v>22</v>
      </c>
      <c r="G28" s="100" t="str">
        <f t="shared" ref="G28:H28" si="2">G27</f>
        <v>Хабаровский край</v>
      </c>
      <c r="H28" s="113">
        <f t="shared" si="2"/>
        <v>2.5961458333333336E-2</v>
      </c>
      <c r="I28" s="114">
        <f>I27</f>
        <v>4.8611111111111424E-4</v>
      </c>
      <c r="J28" s="101">
        <f>J27</f>
        <v>40.124832813196612</v>
      </c>
      <c r="K28" s="96"/>
      <c r="L28" s="97"/>
    </row>
    <row r="29" spans="1:12" ht="21.75" customHeight="1" x14ac:dyDescent="0.2">
      <c r="A29" s="109">
        <v>4</v>
      </c>
      <c r="B29" s="88">
        <v>17</v>
      </c>
      <c r="C29" s="89">
        <v>10010879340</v>
      </c>
      <c r="D29" s="90" t="s">
        <v>75</v>
      </c>
      <c r="E29" s="89" t="s">
        <v>96</v>
      </c>
      <c r="F29" s="89" t="s">
        <v>22</v>
      </c>
      <c r="G29" s="98" t="s">
        <v>94</v>
      </c>
      <c r="H29" s="111">
        <v>2.6100578703703706E-2</v>
      </c>
      <c r="I29" s="112">
        <f>H29-$H$23</f>
        <v>6.2523148148148355E-4</v>
      </c>
      <c r="J29" s="99">
        <f>IFERROR($J$19*3600/(HOUR(H29)*3600+MINUTE(H29)*60+SECOND(H29)),"")</f>
        <v>39.911308203991133</v>
      </c>
      <c r="K29" s="94"/>
      <c r="L29" s="95"/>
    </row>
    <row r="30" spans="1:12" ht="21.75" customHeight="1" thickBot="1" x14ac:dyDescent="0.25">
      <c r="A30" s="110">
        <f>A29</f>
        <v>4</v>
      </c>
      <c r="B30" s="91">
        <v>18</v>
      </c>
      <c r="C30" s="92">
        <v>10010674226</v>
      </c>
      <c r="D30" s="93" t="s">
        <v>76</v>
      </c>
      <c r="E30" s="92" t="s">
        <v>97</v>
      </c>
      <c r="F30" s="92" t="s">
        <v>22</v>
      </c>
      <c r="G30" s="100" t="str">
        <f t="shared" ref="G30:H30" si="3">G29</f>
        <v>Хабаровский край</v>
      </c>
      <c r="H30" s="113">
        <f t="shared" si="3"/>
        <v>2.6100578703703706E-2</v>
      </c>
      <c r="I30" s="114">
        <f>I29</f>
        <v>6.2523148148148355E-4</v>
      </c>
      <c r="J30" s="101">
        <f>J29</f>
        <v>39.911308203991133</v>
      </c>
      <c r="K30" s="96"/>
      <c r="L30" s="97"/>
    </row>
    <row r="31" spans="1:12" ht="21.75" customHeight="1" x14ac:dyDescent="0.2">
      <c r="A31" s="109">
        <v>5</v>
      </c>
      <c r="B31" s="88">
        <v>5</v>
      </c>
      <c r="C31" s="89">
        <v>10023524807</v>
      </c>
      <c r="D31" s="90" t="s">
        <v>77</v>
      </c>
      <c r="E31" s="89" t="s">
        <v>98</v>
      </c>
      <c r="F31" s="89" t="s">
        <v>22</v>
      </c>
      <c r="G31" s="98" t="s">
        <v>110</v>
      </c>
      <c r="H31" s="111">
        <v>2.680625E-2</v>
      </c>
      <c r="I31" s="112">
        <f>H31-$H$23</f>
        <v>1.3309027777777781E-3</v>
      </c>
      <c r="J31" s="99">
        <f>IFERROR($J$19*3600/(HOUR(H31)*3600+MINUTE(H31)*60+SECOND(H31)),"")</f>
        <v>38.860103626943008</v>
      </c>
      <c r="K31" s="94"/>
      <c r="L31" s="95"/>
    </row>
    <row r="32" spans="1:12" ht="21.75" customHeight="1" thickBot="1" x14ac:dyDescent="0.25">
      <c r="A32" s="110">
        <f>A31</f>
        <v>5</v>
      </c>
      <c r="B32" s="91">
        <v>6</v>
      </c>
      <c r="C32" s="92">
        <v>10036079435</v>
      </c>
      <c r="D32" s="93" t="s">
        <v>78</v>
      </c>
      <c r="E32" s="92" t="s">
        <v>99</v>
      </c>
      <c r="F32" s="92" t="s">
        <v>30</v>
      </c>
      <c r="G32" s="100" t="str">
        <f t="shared" ref="G32:H32" si="4">G31</f>
        <v>Республика Адыгея</v>
      </c>
      <c r="H32" s="113">
        <f t="shared" si="4"/>
        <v>2.680625E-2</v>
      </c>
      <c r="I32" s="114">
        <f>I31</f>
        <v>1.3309027777777781E-3</v>
      </c>
      <c r="J32" s="101">
        <f>J31</f>
        <v>38.860103626943008</v>
      </c>
      <c r="K32" s="96"/>
      <c r="L32" s="97"/>
    </row>
    <row r="33" spans="1:12" ht="21.75" customHeight="1" x14ac:dyDescent="0.2">
      <c r="A33" s="109">
        <v>6</v>
      </c>
      <c r="B33" s="88">
        <v>21</v>
      </c>
      <c r="C33" s="89">
        <v>10050875369</v>
      </c>
      <c r="D33" s="90" t="s">
        <v>79</v>
      </c>
      <c r="E33" s="89" t="s">
        <v>100</v>
      </c>
      <c r="F33" s="89" t="s">
        <v>22</v>
      </c>
      <c r="G33" s="98" t="s">
        <v>43</v>
      </c>
      <c r="H33" s="111">
        <v>2.6806597222222225E-2</v>
      </c>
      <c r="I33" s="112">
        <f>H33-$H$23</f>
        <v>1.3312500000000026E-3</v>
      </c>
      <c r="J33" s="99">
        <f>IFERROR($J$19*3600/(HOUR(H33)*3600+MINUTE(H33)*60+SECOND(H33)),"")</f>
        <v>38.860103626943008</v>
      </c>
      <c r="K33" s="94"/>
      <c r="L33" s="95"/>
    </row>
    <row r="34" spans="1:12" ht="21.75" customHeight="1" thickBot="1" x14ac:dyDescent="0.25">
      <c r="A34" s="110">
        <f>A33</f>
        <v>6</v>
      </c>
      <c r="B34" s="91">
        <v>22</v>
      </c>
      <c r="C34" s="92">
        <v>10036045483</v>
      </c>
      <c r="D34" s="93" t="s">
        <v>80</v>
      </c>
      <c r="E34" s="92" t="s">
        <v>101</v>
      </c>
      <c r="F34" s="92" t="s">
        <v>26</v>
      </c>
      <c r="G34" s="100" t="str">
        <f t="shared" ref="G34:H34" si="5">G33</f>
        <v>Санкт-Петербург</v>
      </c>
      <c r="H34" s="113">
        <f t="shared" si="5"/>
        <v>2.6806597222222225E-2</v>
      </c>
      <c r="I34" s="114">
        <f>I33</f>
        <v>1.3312500000000026E-3</v>
      </c>
      <c r="J34" s="101">
        <f>J33</f>
        <v>38.860103626943008</v>
      </c>
      <c r="K34" s="96"/>
      <c r="L34" s="97"/>
    </row>
    <row r="35" spans="1:12" ht="21.75" customHeight="1" x14ac:dyDescent="0.2">
      <c r="A35" s="109">
        <v>7</v>
      </c>
      <c r="B35" s="88">
        <v>8</v>
      </c>
      <c r="C35" s="89">
        <v>10036021437</v>
      </c>
      <c r="D35" s="90" t="s">
        <v>81</v>
      </c>
      <c r="E35" s="89" t="s">
        <v>102</v>
      </c>
      <c r="F35" s="89" t="s">
        <v>26</v>
      </c>
      <c r="G35" s="98" t="s">
        <v>111</v>
      </c>
      <c r="H35" s="111">
        <v>2.7292245370370369E-2</v>
      </c>
      <c r="I35" s="112">
        <f>H35-$H$23</f>
        <v>1.8168981481481473E-3</v>
      </c>
      <c r="J35" s="99">
        <f>IFERROR($J$19*3600/(HOUR(H35)*3600+MINUTE(H35)*60+SECOND(H35)),"")</f>
        <v>38.167938931297712</v>
      </c>
      <c r="K35" s="94"/>
      <c r="L35" s="95"/>
    </row>
    <row r="36" spans="1:12" ht="21.75" customHeight="1" thickBot="1" x14ac:dyDescent="0.25">
      <c r="A36" s="110">
        <f>A35</f>
        <v>7</v>
      </c>
      <c r="B36" s="91">
        <v>10</v>
      </c>
      <c r="C36" s="92">
        <v>10036065691</v>
      </c>
      <c r="D36" s="93" t="s">
        <v>82</v>
      </c>
      <c r="E36" s="92" t="s">
        <v>103</v>
      </c>
      <c r="F36" s="92" t="s">
        <v>26</v>
      </c>
      <c r="G36" s="100" t="str">
        <f t="shared" ref="G36:H36" si="6">G35</f>
        <v>Ростовская область</v>
      </c>
      <c r="H36" s="113">
        <f t="shared" si="6"/>
        <v>2.7292245370370369E-2</v>
      </c>
      <c r="I36" s="114">
        <f>I35</f>
        <v>1.8168981481481473E-3</v>
      </c>
      <c r="J36" s="101">
        <f>J35</f>
        <v>38.167938931297712</v>
      </c>
      <c r="K36" s="96"/>
      <c r="L36" s="97"/>
    </row>
    <row r="37" spans="1:12" ht="21.75" customHeight="1" x14ac:dyDescent="0.2">
      <c r="A37" s="109">
        <v>8</v>
      </c>
      <c r="B37" s="88">
        <v>12</v>
      </c>
      <c r="C37" s="89">
        <v>10034922004</v>
      </c>
      <c r="D37" s="90" t="s">
        <v>83</v>
      </c>
      <c r="E37" s="89" t="s">
        <v>104</v>
      </c>
      <c r="F37" s="89" t="s">
        <v>26</v>
      </c>
      <c r="G37" s="98" t="s">
        <v>45</v>
      </c>
      <c r="H37" s="111">
        <v>2.7396064814814814E-2</v>
      </c>
      <c r="I37" s="112">
        <f>H37-$H$23</f>
        <v>1.9207175925925919E-3</v>
      </c>
      <c r="J37" s="99">
        <f>IFERROR($J$19*3600/(HOUR(H37)*3600+MINUTE(H37)*60+SECOND(H37)),"")</f>
        <v>38.022813688212928</v>
      </c>
      <c r="K37" s="94"/>
      <c r="L37" s="95"/>
    </row>
    <row r="38" spans="1:12" ht="21.75" customHeight="1" thickBot="1" x14ac:dyDescent="0.25">
      <c r="A38" s="110">
        <f>A37</f>
        <v>8</v>
      </c>
      <c r="B38" s="91">
        <v>13</v>
      </c>
      <c r="C38" s="92">
        <v>10036040231</v>
      </c>
      <c r="D38" s="93" t="s">
        <v>84</v>
      </c>
      <c r="E38" s="92" t="s">
        <v>105</v>
      </c>
      <c r="F38" s="92" t="s">
        <v>26</v>
      </c>
      <c r="G38" s="100" t="str">
        <f t="shared" ref="G38:H38" si="7">G37</f>
        <v>Самарская область</v>
      </c>
      <c r="H38" s="113">
        <f t="shared" si="7"/>
        <v>2.7396064814814814E-2</v>
      </c>
      <c r="I38" s="114">
        <f>I37</f>
        <v>1.9207175925925919E-3</v>
      </c>
      <c r="J38" s="101">
        <f>J37</f>
        <v>38.022813688212928</v>
      </c>
      <c r="K38" s="96"/>
      <c r="L38" s="97"/>
    </row>
    <row r="39" spans="1:12" ht="21.75" customHeight="1" x14ac:dyDescent="0.2">
      <c r="A39" s="109">
        <v>9</v>
      </c>
      <c r="B39" s="88">
        <v>9</v>
      </c>
      <c r="C39" s="89">
        <v>10036016484</v>
      </c>
      <c r="D39" s="90" t="s">
        <v>85</v>
      </c>
      <c r="E39" s="89" t="s">
        <v>106</v>
      </c>
      <c r="F39" s="89" t="s">
        <v>26</v>
      </c>
      <c r="G39" s="98" t="s">
        <v>111</v>
      </c>
      <c r="H39" s="111">
        <v>2.8565162037037042E-2</v>
      </c>
      <c r="I39" s="112">
        <f>H39-$H$23</f>
        <v>3.0898148148148195E-3</v>
      </c>
      <c r="J39" s="99">
        <f>IFERROR($J$19*3600/(HOUR(H39)*3600+MINUTE(H39)*60+SECOND(H39)),"")</f>
        <v>36.466774716369528</v>
      </c>
      <c r="K39" s="94"/>
      <c r="L39" s="95"/>
    </row>
    <row r="40" spans="1:12" ht="21.75" customHeight="1" thickBot="1" x14ac:dyDescent="0.25">
      <c r="A40" s="110">
        <f>A39</f>
        <v>9</v>
      </c>
      <c r="B40" s="91">
        <v>11</v>
      </c>
      <c r="C40" s="92">
        <v>10105987739</v>
      </c>
      <c r="D40" s="93" t="s">
        <v>86</v>
      </c>
      <c r="E40" s="92" t="s">
        <v>107</v>
      </c>
      <c r="F40" s="92" t="s">
        <v>22</v>
      </c>
      <c r="G40" s="100" t="str">
        <f t="shared" ref="G40:H40" si="8">G39</f>
        <v>Ростовская область</v>
      </c>
      <c r="H40" s="113">
        <f t="shared" si="8"/>
        <v>2.8565162037037042E-2</v>
      </c>
      <c r="I40" s="114">
        <f>I39</f>
        <v>3.0898148148148195E-3</v>
      </c>
      <c r="J40" s="101">
        <f>J39</f>
        <v>36.466774716369528</v>
      </c>
      <c r="K40" s="96"/>
      <c r="L40" s="97"/>
    </row>
    <row r="41" spans="1:12" ht="21.75" customHeight="1" x14ac:dyDescent="0.2">
      <c r="A41" s="109" t="s">
        <v>116</v>
      </c>
      <c r="B41" s="88">
        <v>14</v>
      </c>
      <c r="C41" s="89">
        <v>10064705044</v>
      </c>
      <c r="D41" s="90" t="s">
        <v>87</v>
      </c>
      <c r="E41" s="89" t="s">
        <v>108</v>
      </c>
      <c r="F41" s="89" t="s">
        <v>26</v>
      </c>
      <c r="G41" s="98" t="s">
        <v>38</v>
      </c>
      <c r="H41" s="111">
        <v>2.6481712962962964E-2</v>
      </c>
      <c r="I41" s="112">
        <f>H41-$H$23</f>
        <v>1.0063657407407417E-3</v>
      </c>
      <c r="J41" s="99">
        <f>IFERROR($J$19*3600/(HOUR(H41)*3600+MINUTE(H41)*60+SECOND(H41)),"")</f>
        <v>39.335664335664333</v>
      </c>
      <c r="K41" s="94"/>
      <c r="L41" s="95"/>
    </row>
    <row r="42" spans="1:12" ht="21.75" customHeight="1" thickBot="1" x14ac:dyDescent="0.25">
      <c r="A42" s="110" t="str">
        <f>A41</f>
        <v>ВК</v>
      </c>
      <c r="B42" s="102">
        <v>7</v>
      </c>
      <c r="C42" s="103">
        <v>10034976059</v>
      </c>
      <c r="D42" s="104" t="s">
        <v>88</v>
      </c>
      <c r="E42" s="103" t="s">
        <v>109</v>
      </c>
      <c r="F42" s="103" t="s">
        <v>30</v>
      </c>
      <c r="G42" s="105" t="s">
        <v>39</v>
      </c>
      <c r="H42" s="115">
        <f>H41</f>
        <v>2.6481712962962964E-2</v>
      </c>
      <c r="I42" s="116">
        <f>I41</f>
        <v>1.0063657407407417E-3</v>
      </c>
      <c r="J42" s="106">
        <f>J41</f>
        <v>39.335664335664333</v>
      </c>
      <c r="K42" s="107"/>
      <c r="L42" s="108"/>
    </row>
    <row r="43" spans="1:12" ht="5.25" customHeight="1" thickBot="1" x14ac:dyDescent="0.25">
      <c r="A43" s="33"/>
      <c r="B43" s="34"/>
      <c r="C43" s="34"/>
      <c r="D43" s="1"/>
      <c r="E43" s="35"/>
      <c r="F43" s="20"/>
      <c r="G43" s="20"/>
      <c r="H43" s="36"/>
      <c r="I43" s="37"/>
      <c r="J43" s="38"/>
      <c r="K43" s="37"/>
      <c r="L43" s="37"/>
    </row>
    <row r="44" spans="1:12" ht="15.75" thickTop="1" x14ac:dyDescent="0.2">
      <c r="A44" s="117" t="s">
        <v>5</v>
      </c>
      <c r="B44" s="118"/>
      <c r="C44" s="118"/>
      <c r="D44" s="118"/>
      <c r="E44" s="87"/>
      <c r="F44" s="87"/>
      <c r="G44" s="118" t="s">
        <v>41</v>
      </c>
      <c r="H44" s="118"/>
      <c r="I44" s="118"/>
      <c r="J44" s="118"/>
      <c r="K44" s="118"/>
      <c r="L44" s="121"/>
    </row>
    <row r="45" spans="1:12" x14ac:dyDescent="0.2">
      <c r="A45" s="128" t="s">
        <v>112</v>
      </c>
      <c r="B45" s="129"/>
      <c r="C45" s="129"/>
      <c r="D45" s="130"/>
      <c r="E45" s="2"/>
      <c r="F45" s="70"/>
      <c r="G45" s="39" t="s">
        <v>27</v>
      </c>
      <c r="H45" s="78">
        <v>7</v>
      </c>
      <c r="I45" s="40"/>
      <c r="J45" s="41"/>
      <c r="K45" s="73" t="s">
        <v>25</v>
      </c>
      <c r="L45" s="74">
        <f>COUNTIF(F23:F42,"ЗМС")</f>
        <v>0</v>
      </c>
    </row>
    <row r="46" spans="1:12" x14ac:dyDescent="0.2">
      <c r="A46" s="128" t="s">
        <v>113</v>
      </c>
      <c r="B46" s="129"/>
      <c r="C46" s="129"/>
      <c r="D46" s="130"/>
      <c r="E46" s="2"/>
      <c r="F46" s="71"/>
      <c r="G46" s="43" t="s">
        <v>31</v>
      </c>
      <c r="H46" s="77">
        <v>10</v>
      </c>
      <c r="I46" s="45"/>
      <c r="J46" s="46"/>
      <c r="K46" s="73" t="s">
        <v>19</v>
      </c>
      <c r="L46" s="74">
        <f>COUNTIF(F23:F42,"МСМК")</f>
        <v>0</v>
      </c>
    </row>
    <row r="47" spans="1:12" x14ac:dyDescent="0.2">
      <c r="A47" s="128" t="s">
        <v>115</v>
      </c>
      <c r="B47" s="129"/>
      <c r="C47" s="129"/>
      <c r="D47" s="130"/>
      <c r="E47" s="2"/>
      <c r="F47" s="71"/>
      <c r="G47" s="43" t="s">
        <v>32</v>
      </c>
      <c r="H47" s="77">
        <v>10</v>
      </c>
      <c r="I47" s="45"/>
      <c r="J47" s="46"/>
      <c r="K47" s="73" t="s">
        <v>22</v>
      </c>
      <c r="L47" s="74">
        <f>COUNTIF(F23:F42,"МС")</f>
        <v>10</v>
      </c>
    </row>
    <row r="48" spans="1:12" x14ac:dyDescent="0.2">
      <c r="A48" s="128" t="s">
        <v>114</v>
      </c>
      <c r="B48" s="129"/>
      <c r="C48" s="129"/>
      <c r="D48" s="130"/>
      <c r="E48" s="2"/>
      <c r="F48" s="71"/>
      <c r="G48" s="43" t="s">
        <v>33</v>
      </c>
      <c r="H48" s="78">
        <v>10</v>
      </c>
      <c r="I48" s="45"/>
      <c r="J48" s="46"/>
      <c r="K48" s="73" t="s">
        <v>26</v>
      </c>
      <c r="L48" s="74">
        <f>COUNTIF(F23:F42,"КМС")</f>
        <v>8</v>
      </c>
    </row>
    <row r="49" spans="1:27" x14ac:dyDescent="0.2">
      <c r="A49" s="132"/>
      <c r="B49" s="133"/>
      <c r="C49" s="133"/>
      <c r="D49" s="134"/>
      <c r="E49" s="2"/>
      <c r="F49" s="71"/>
      <c r="G49" s="43" t="s">
        <v>34</v>
      </c>
      <c r="H49" s="78">
        <v>0</v>
      </c>
      <c r="I49" s="45"/>
      <c r="J49" s="46"/>
      <c r="K49" s="73" t="s">
        <v>30</v>
      </c>
      <c r="L49" s="74">
        <f>COUNTIF(F23:F42,"1 СР")</f>
        <v>2</v>
      </c>
    </row>
    <row r="50" spans="1:27" x14ac:dyDescent="0.2">
      <c r="A50" s="63"/>
      <c r="B50" s="64"/>
      <c r="C50" s="64"/>
      <c r="D50" s="65"/>
      <c r="E50" s="2"/>
      <c r="F50" s="71"/>
      <c r="G50" s="73" t="s">
        <v>48</v>
      </c>
      <c r="H50" s="79">
        <v>0</v>
      </c>
      <c r="I50" s="45"/>
      <c r="J50" s="46"/>
      <c r="K50" s="75" t="s">
        <v>46</v>
      </c>
      <c r="L50" s="76">
        <f>COUNTIF(F23:F42,"2 СР")</f>
        <v>0</v>
      </c>
    </row>
    <row r="51" spans="1:27" x14ac:dyDescent="0.2">
      <c r="A51" s="132"/>
      <c r="B51" s="133"/>
      <c r="C51" s="133"/>
      <c r="D51" s="134"/>
      <c r="E51" s="2"/>
      <c r="F51" s="71"/>
      <c r="G51" s="43" t="s">
        <v>35</v>
      </c>
      <c r="H51" s="78">
        <v>0</v>
      </c>
      <c r="I51" s="45"/>
      <c r="J51" s="46"/>
      <c r="K51" s="75" t="s">
        <v>47</v>
      </c>
      <c r="L51" s="74">
        <f>COUNTIF(F23:F42,"3 СР")</f>
        <v>0</v>
      </c>
    </row>
    <row r="52" spans="1:27" x14ac:dyDescent="0.2">
      <c r="A52" s="132"/>
      <c r="B52" s="133"/>
      <c r="C52" s="133"/>
      <c r="D52" s="134"/>
      <c r="E52" s="47"/>
      <c r="F52" s="72"/>
      <c r="G52" s="43" t="s">
        <v>36</v>
      </c>
      <c r="H52" s="78">
        <v>0</v>
      </c>
      <c r="I52" s="48"/>
      <c r="J52" s="49"/>
      <c r="K52" s="42"/>
      <c r="L52" s="62"/>
    </row>
    <row r="53" spans="1:27" ht="9.75" customHeight="1" x14ac:dyDescent="0.2">
      <c r="A53" s="50"/>
      <c r="L53" s="52"/>
    </row>
    <row r="54" spans="1:27" ht="15.75" x14ac:dyDescent="0.2">
      <c r="A54" s="124" t="s">
        <v>3</v>
      </c>
      <c r="B54" s="125"/>
      <c r="C54" s="125"/>
      <c r="D54" s="125"/>
      <c r="E54" s="127" t="s">
        <v>11</v>
      </c>
      <c r="F54" s="127"/>
      <c r="G54" s="127"/>
      <c r="H54" s="127"/>
      <c r="I54" s="127"/>
      <c r="J54" s="125" t="s">
        <v>4</v>
      </c>
      <c r="K54" s="125"/>
      <c r="L54" s="126"/>
    </row>
    <row r="55" spans="1:27" x14ac:dyDescent="0.2">
      <c r="A55" s="50"/>
      <c r="B55" s="2"/>
      <c r="C55" s="2"/>
      <c r="E55" s="2"/>
      <c r="F55" s="40"/>
      <c r="G55" s="40"/>
      <c r="H55" s="40"/>
      <c r="I55" s="40"/>
      <c r="J55" s="40"/>
      <c r="K55" s="40"/>
      <c r="L55" s="57"/>
    </row>
    <row r="56" spans="1:27" x14ac:dyDescent="0.2">
      <c r="A56" s="54"/>
      <c r="D56" s="55"/>
      <c r="E56" s="21"/>
      <c r="F56" s="55"/>
      <c r="G56" s="67"/>
      <c r="H56" s="53"/>
      <c r="I56" s="55"/>
      <c r="J56" s="55"/>
      <c r="K56" s="55"/>
      <c r="L56" s="56"/>
    </row>
    <row r="57" spans="1:27" x14ac:dyDescent="0.2">
      <c r="A57" s="54"/>
      <c r="D57" s="55"/>
      <c r="E57" s="21"/>
      <c r="F57" s="55"/>
      <c r="G57" s="67"/>
      <c r="H57" s="53"/>
      <c r="I57" s="55"/>
      <c r="J57" s="55"/>
      <c r="K57" s="55"/>
      <c r="L57" s="56"/>
    </row>
    <row r="58" spans="1:27" x14ac:dyDescent="0.2">
      <c r="A58" s="54"/>
      <c r="D58" s="55"/>
      <c r="E58" s="21"/>
      <c r="F58" s="55"/>
      <c r="G58" s="67"/>
      <c r="H58" s="53"/>
      <c r="I58" s="55"/>
      <c r="J58" s="55"/>
      <c r="K58" s="55"/>
      <c r="L58" s="56"/>
    </row>
    <row r="59" spans="1:27" x14ac:dyDescent="0.2">
      <c r="A59" s="54"/>
      <c r="D59" s="55"/>
      <c r="E59" s="21"/>
      <c r="F59" s="55"/>
      <c r="G59" s="67"/>
      <c r="H59" s="53"/>
      <c r="I59" s="55"/>
      <c r="J59" s="55"/>
      <c r="K59" s="55"/>
      <c r="L59" s="56"/>
    </row>
    <row r="60" spans="1:27" ht="16.5" thickBot="1" x14ac:dyDescent="0.25">
      <c r="A60" s="119" t="s">
        <v>37</v>
      </c>
      <c r="B60" s="120"/>
      <c r="C60" s="120"/>
      <c r="D60" s="120"/>
      <c r="E60" s="122" t="str">
        <f>G17</f>
        <v>Стародубцев А.Ю. (ВК, г. Хабаровск)</v>
      </c>
      <c r="F60" s="120"/>
      <c r="G60" s="120"/>
      <c r="H60" s="120"/>
      <c r="I60" s="120"/>
      <c r="J60" s="122" t="str">
        <f>G18</f>
        <v>Шатрыгина Е.В. (ВК, г. Верхняя Пышма)</v>
      </c>
      <c r="K60" s="120"/>
      <c r="L60" s="123"/>
    </row>
    <row r="61" spans="1:27" s="19" customFormat="1" ht="13.5" thickTop="1" x14ac:dyDescent="0.2">
      <c r="A61" s="2"/>
      <c r="B61" s="55"/>
      <c r="C61" s="55"/>
      <c r="D61" s="2"/>
      <c r="F61" s="2"/>
      <c r="G61" s="2"/>
      <c r="H61" s="44"/>
      <c r="I61" s="2"/>
      <c r="J61" s="5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s="82" customFormat="1" ht="18.75" x14ac:dyDescent="0.2">
      <c r="B62" s="83"/>
      <c r="C62" s="83"/>
      <c r="E62" s="84"/>
      <c r="H62" s="85"/>
      <c r="J62" s="86"/>
    </row>
    <row r="63" spans="1:27" ht="21" x14ac:dyDescent="0.2">
      <c r="A63" s="80" t="s">
        <v>49</v>
      </c>
      <c r="B63" s="80"/>
      <c r="C63" s="81"/>
      <c r="D63" s="131" t="s">
        <v>50</v>
      </c>
      <c r="E63" s="131"/>
      <c r="F63" s="131"/>
      <c r="G63" s="131"/>
    </row>
    <row r="64" spans="1:27" ht="18.75" x14ac:dyDescent="0.2">
      <c r="D64" s="82" t="s">
        <v>51</v>
      </c>
    </row>
  </sheetData>
  <mergeCells count="47">
    <mergeCell ref="B21:B22"/>
    <mergeCell ref="H21:H22"/>
    <mergeCell ref="H16:L16"/>
    <mergeCell ref="A1:L1"/>
    <mergeCell ref="A2:L2"/>
    <mergeCell ref="A3:L3"/>
    <mergeCell ref="A4:L4"/>
    <mergeCell ref="A5:L5"/>
    <mergeCell ref="H17:L17"/>
    <mergeCell ref="H18:L18"/>
    <mergeCell ref="C21:C22"/>
    <mergeCell ref="I21:I22"/>
    <mergeCell ref="J21:J22"/>
    <mergeCell ref="K21:K22"/>
    <mergeCell ref="L21:L22"/>
    <mergeCell ref="E21:E22"/>
    <mergeCell ref="F21:F22"/>
    <mergeCell ref="D21:D22"/>
    <mergeCell ref="G21:G2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A13:D13"/>
    <mergeCell ref="A21:A22"/>
    <mergeCell ref="D63:G63"/>
    <mergeCell ref="A49:D49"/>
    <mergeCell ref="A51:D51"/>
    <mergeCell ref="A52:D52"/>
    <mergeCell ref="A47:D47"/>
    <mergeCell ref="A44:D44"/>
    <mergeCell ref="A60:D60"/>
    <mergeCell ref="G44:L44"/>
    <mergeCell ref="J60:L60"/>
    <mergeCell ref="E60:I60"/>
    <mergeCell ref="A54:D54"/>
    <mergeCell ref="J54:L54"/>
    <mergeCell ref="E54:I54"/>
    <mergeCell ref="A45:D45"/>
    <mergeCell ref="A46:D46"/>
    <mergeCell ref="A48:D48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4:J42 I26:I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2021-07-13T13:06:44Z</dcterms:modified>
</cp:coreProperties>
</file>