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ком г. пресл. 4 км" sheetId="100" r:id="rId1"/>
  </sheets>
  <externalReferences>
    <externalReference r:id="rId2"/>
  </externalReferences>
  <definedNames>
    <definedName name="_xlnm.Print_Area" localSheetId="0">'ком г. пресл. 4 км'!$A$1:$N$56</definedName>
  </definedNames>
  <calcPr calcId="162913"/>
</workbook>
</file>

<file path=xl/calcChain.xml><?xml version="1.0" encoding="utf-8"?>
<calcChain xmlns="http://schemas.openxmlformats.org/spreadsheetml/2006/main">
  <c r="G43" i="100" l="1"/>
  <c r="E43" i="100"/>
  <c r="D43" i="100"/>
  <c r="C43" i="100"/>
  <c r="G42" i="100"/>
  <c r="E42" i="100"/>
  <c r="D42" i="100"/>
  <c r="C42" i="100"/>
  <c r="G41" i="100"/>
  <c r="E41" i="100"/>
  <c r="D41" i="100"/>
  <c r="C41" i="100"/>
  <c r="G40" i="100"/>
  <c r="E40" i="100"/>
  <c r="D40" i="100"/>
  <c r="C40" i="100"/>
  <c r="G39" i="100"/>
  <c r="E39" i="100"/>
  <c r="D39" i="100"/>
  <c r="C39" i="100"/>
  <c r="G38" i="100"/>
  <c r="F38" i="100"/>
  <c r="E38" i="100"/>
  <c r="D38" i="100"/>
  <c r="C38" i="100"/>
  <c r="G37" i="100"/>
  <c r="F37" i="100"/>
  <c r="E37" i="100"/>
  <c r="D37" i="100"/>
  <c r="C37" i="100"/>
  <c r="G36" i="100"/>
  <c r="F36" i="100"/>
  <c r="E36" i="100"/>
  <c r="D36" i="100"/>
  <c r="C36" i="100"/>
  <c r="G35" i="100"/>
  <c r="F35" i="100"/>
  <c r="E35" i="100"/>
  <c r="D35" i="100"/>
  <c r="C35" i="100"/>
  <c r="G34" i="100"/>
  <c r="F34" i="100"/>
  <c r="E34" i="100"/>
  <c r="D34" i="100"/>
  <c r="C34" i="100"/>
  <c r="G33" i="100"/>
  <c r="F33" i="100"/>
  <c r="E33" i="100"/>
  <c r="D33" i="100"/>
  <c r="C33" i="100"/>
  <c r="G32" i="100"/>
  <c r="F32" i="100"/>
  <c r="E32" i="100"/>
  <c r="D32" i="100"/>
  <c r="C32" i="100"/>
  <c r="G31" i="100"/>
  <c r="F31" i="100"/>
  <c r="E31" i="100"/>
  <c r="D31" i="100"/>
  <c r="C31" i="100"/>
  <c r="G30" i="100"/>
  <c r="F30" i="100"/>
  <c r="E30" i="100"/>
  <c r="D30" i="100"/>
  <c r="C30" i="100"/>
  <c r="G29" i="100"/>
  <c r="F29" i="100"/>
  <c r="E29" i="100"/>
  <c r="D29" i="100"/>
  <c r="C29" i="100"/>
  <c r="G28" i="100"/>
  <c r="F28" i="100"/>
  <c r="E28" i="100"/>
  <c r="D28" i="100"/>
  <c r="C28" i="100"/>
  <c r="G27" i="100"/>
  <c r="F27" i="100"/>
  <c r="E27" i="100"/>
  <c r="D27" i="100"/>
  <c r="C27" i="100"/>
  <c r="G26" i="100"/>
  <c r="F26" i="100"/>
  <c r="E26" i="100"/>
  <c r="D26" i="100"/>
  <c r="C26" i="100"/>
  <c r="G25" i="100"/>
  <c r="F25" i="100"/>
  <c r="E25" i="100"/>
  <c r="D25" i="100"/>
  <c r="C25" i="100"/>
  <c r="G24" i="100"/>
  <c r="F24" i="100"/>
  <c r="E24" i="100"/>
  <c r="D24" i="100"/>
  <c r="C24" i="100"/>
  <c r="G23" i="100"/>
  <c r="F23" i="100"/>
  <c r="E23" i="100"/>
  <c r="D23" i="100"/>
  <c r="C23" i="100"/>
  <c r="J24" i="100" l="1"/>
  <c r="J25" i="100"/>
  <c r="J26" i="100"/>
  <c r="J28" i="100"/>
  <c r="J29" i="100"/>
  <c r="J31" i="100"/>
  <c r="J33" i="100"/>
  <c r="J34" i="100"/>
  <c r="J44" i="100"/>
  <c r="A44" i="100" l="1"/>
  <c r="A34" i="100"/>
  <c r="A33" i="100"/>
  <c r="K36" i="100"/>
  <c r="L36" i="100" s="1"/>
  <c r="K32" i="100"/>
  <c r="L32" i="100" s="1"/>
  <c r="I44" i="100"/>
  <c r="H44" i="100"/>
  <c r="K44" i="100"/>
  <c r="K23" i="100"/>
  <c r="K26" i="100" s="1"/>
  <c r="K40" i="100"/>
  <c r="K43" i="100" s="1"/>
  <c r="A41" i="100"/>
  <c r="A42" i="100"/>
  <c r="A43" i="100"/>
  <c r="K27" i="100"/>
  <c r="K28" i="100" s="1"/>
  <c r="A39" i="100"/>
  <c r="A38" i="100"/>
  <c r="A37" i="100"/>
  <c r="A31" i="100"/>
  <c r="A29" i="100"/>
  <c r="A28" i="100"/>
  <c r="A26" i="100"/>
  <c r="A25" i="100"/>
  <c r="A24" i="100"/>
  <c r="L40" i="100" l="1"/>
  <c r="K41" i="100"/>
  <c r="K42" i="100"/>
  <c r="K31" i="100"/>
  <c r="K24" i="100"/>
  <c r="L27" i="100"/>
  <c r="K25" i="100"/>
  <c r="K29" i="100"/>
  <c r="K38" i="100"/>
  <c r="K37" i="100"/>
  <c r="K39" i="100"/>
  <c r="K33" i="100"/>
  <c r="K34" i="100"/>
  <c r="L23" i="100"/>
  <c r="L24" i="100" l="1"/>
  <c r="L25" i="100"/>
  <c r="L26" i="100"/>
  <c r="L29" i="100"/>
  <c r="L31" i="100"/>
  <c r="L28" i="100"/>
  <c r="L56" i="100"/>
  <c r="H56" i="100"/>
  <c r="E56" i="100"/>
</calcChain>
</file>

<file path=xl/sharedStrings.xml><?xml version="1.0" encoding="utf-8"?>
<sst xmlns="http://schemas.openxmlformats.org/spreadsheetml/2006/main" count="71" uniqueCount="55">
  <si>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</si>
  <si>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</si>
  <si>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</si>
  <si>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</si>
  <si>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</si>
  <si>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</si>
  <si>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</si>
  <si>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</si>
  <si>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</si>
  <si>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</si>
  <si>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</si>
  <si>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</si>
  <si>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</si>
  <si>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</si>
  <si>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</si>
  <si>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</si>
  <si>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</si>
  <si>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</si>
  <si>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</si>
  <si>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</si>
  <si>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</si>
  <si>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</si>
  <si>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</si>
  <si>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</si>
  <si>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</si>
  <si>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</si>
  <si>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</si>
  <si>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</si>
  <si>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</si>
  <si>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</si>
  <si>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</si>
  <si>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</si>
  <si>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</si>
  <si>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Финал</t>
  </si>
  <si>
    <t>Квалификация</t>
  </si>
  <si>
    <t>0-1000 м</t>
  </si>
  <si>
    <t>1000-2000 м</t>
  </si>
  <si>
    <t>2000-3000 м</t>
  </si>
  <si>
    <t>МЕСТО ПРОВЕДЕНИЯ: г. Москва</t>
  </si>
  <si>
    <t>Департамент спорта города Москвы</t>
  </si>
  <si>
    <t>РСОО "Федерация велосипедного спорта в городе Москве"</t>
  </si>
  <si>
    <t>№ ВРВС: 0080381811Я</t>
  </si>
  <si>
    <t>ДЛИНА ТРЕКА: 333 м</t>
  </si>
  <si>
    <t>Температура:</t>
  </si>
  <si>
    <t>Влажность:</t>
  </si>
  <si>
    <t>ПЕРВЕНСТВО РОССИИ</t>
  </si>
  <si>
    <t>В.Н. ГНИДЕНКО (ВК, г.Тула)</t>
  </si>
  <si>
    <t>А.М. МИЛОШЕВИЧ (1кат, г.Москва)</t>
  </si>
  <si>
    <t xml:space="preserve">НАЗВАНИЕ ТРАССЫ / РЕГ. НОМЕР: АО "СЦП "Крылатское" </t>
  </si>
  <si>
    <t>О.В. БЕЛОБОРОДОВА (1кат, г.Москва)</t>
  </si>
  <si>
    <t>№ ЕКП 2023: 26284</t>
  </si>
  <si>
    <t>трек - командная гонка преследования 2 км</t>
  </si>
  <si>
    <t>0,333/6</t>
  </si>
  <si>
    <t>ДАТА ПРОВЕДЕНИЯ: 22 октября 2023 года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</si>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</sst>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h:mm:ss.00"/>
    <numFmt numFmtId="166" formatCode="0.0"/>
    <numFmt numFmtId="167" formatCode="m:ss.000"/>
    <numFmt numFmtId="168" formatCode="mm:ss.0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4" fontId="5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2" fontId="5" fillId="0" borderId="6" xfId="0" applyNumberFormat="1" applyFont="1" applyBorder="1" applyAlignment="1">
      <alignment vertical="center"/>
    </xf>
    <xf numFmtId="167" fontId="17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67" fontId="17" fillId="0" borderId="41" xfId="0" applyNumberFormat="1" applyFont="1" applyBorder="1" applyAlignment="1">
      <alignment horizontal="center" vertical="center"/>
    </xf>
    <xf numFmtId="167" fontId="17" fillId="0" borderId="45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5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67" fontId="18" fillId="0" borderId="46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167" fontId="17" fillId="0" borderId="44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167" fontId="18" fillId="0" borderId="43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7" fontId="17" fillId="0" borderId="48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left"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4" xfId="0" applyNumberFormat="1" applyFont="1" applyFill="1" applyBorder="1" applyAlignment="1">
      <alignment horizontal="left" vertical="center"/>
    </xf>
    <xf numFmtId="14" fontId="23" fillId="3" borderId="34" xfId="0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7" fontId="22" fillId="0" borderId="47" xfId="0" applyNumberFormat="1" applyFont="1" applyBorder="1" applyAlignment="1">
      <alignment horizontal="center" vertical="center"/>
    </xf>
    <xf numFmtId="2" fontId="22" fillId="0" borderId="47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/>
    </xf>
    <xf numFmtId="0" fontId="23" fillId="3" borderId="39" xfId="0" applyNumberFormat="1" applyFont="1" applyFill="1" applyBorder="1" applyAlignment="1">
      <alignment horizontal="left" vertical="center"/>
    </xf>
    <xf numFmtId="14" fontId="23" fillId="3" borderId="39" xfId="0" applyNumberFormat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167" fontId="22" fillId="0" borderId="41" xfId="0" applyNumberFormat="1" applyFont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167" fontId="24" fillId="0" borderId="41" xfId="0" applyNumberFormat="1" applyFont="1" applyBorder="1" applyAlignment="1">
      <alignment horizontal="center" vertical="center"/>
    </xf>
    <xf numFmtId="167" fontId="24" fillId="0" borderId="45" xfId="0" applyNumberFormat="1" applyFont="1" applyBorder="1" applyAlignment="1">
      <alignment horizontal="center" vertical="center"/>
    </xf>
    <xf numFmtId="167" fontId="23" fillId="0" borderId="47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39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39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2" xfId="0" applyNumberFormat="1" applyFont="1" applyFill="1" applyBorder="1" applyAlignment="1">
      <alignment horizontal="left" vertical="center"/>
    </xf>
    <xf numFmtId="14" fontId="23" fillId="3" borderId="32" xfId="0" applyNumberFormat="1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42" xfId="0" applyNumberFormat="1" applyFont="1" applyFill="1" applyBorder="1" applyAlignment="1">
      <alignment horizontal="left" vertical="center"/>
    </xf>
    <xf numFmtId="14" fontId="23" fillId="3" borderId="42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780815</xdr:colOff>
      <xdr:row>1</xdr:row>
      <xdr:rowOff>9407</xdr:rowOff>
    </xdr:from>
    <xdr:to>
      <xdr:col>13</xdr:col>
      <xdr:colOff>740354</xdr:colOff>
      <xdr:row>5</xdr:row>
      <xdr:rowOff>56443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C46FC567-E814-4845-830C-19E75EE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111" y="263407"/>
          <a:ext cx="815612" cy="893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301037</xdr:colOff>
      <xdr:row>0</xdr:row>
      <xdr:rowOff>206963</xdr:rowOff>
    </xdr:from>
    <xdr:to>
      <xdr:col>2</xdr:col>
      <xdr:colOff>188148</xdr:colOff>
      <xdr:row>4</xdr:row>
      <xdr:rowOff>75259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id="{40A94C66-41E9-46D1-ADCB-7627AD65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37" y="206963"/>
          <a:ext cx="884296" cy="88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489186</xdr:colOff>
      <xdr:row>0</xdr:row>
      <xdr:rowOff>169333</xdr:rowOff>
    </xdr:from>
    <xdr:to>
      <xdr:col>3</xdr:col>
      <xdr:colOff>846009</xdr:colOff>
      <xdr:row>5</xdr:row>
      <xdr:rowOff>120226</xdr:rowOff>
    </xdr:to>
    <xdr:pic>
      <xdr:nvPicPr>
        <xdr:cNvPr id="8" name="Рисунок 4">
          <a:extLst>
            <a:ext uri="{FF2B5EF4-FFF2-40B4-BE49-F238E27FC236}">
              <a16:creationId xmlns:a16="http://schemas.microsoft.com/office/drawing/2014/main" id="{572076E6-D948-4D96-9591-CD1320D0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371" y="169333"/>
          <a:ext cx="1165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602075</xdr:colOff>
      <xdr:row>0</xdr:row>
      <xdr:rowOff>178741</xdr:rowOff>
    </xdr:from>
    <xdr:to>
      <xdr:col>12</xdr:col>
      <xdr:colOff>365760</xdr:colOff>
      <xdr:row>5</xdr:row>
      <xdr:rowOff>15334</xdr:rowOff>
    </xdr:to>
    <xdr:pic>
      <xdr:nvPicPr>
        <xdr:cNvPr id="9" name="Рисунок 2">
          <a:extLst>
            <a:ext uri="{FF2B5EF4-FFF2-40B4-BE49-F238E27FC236}">
              <a16:creationId xmlns:a16="http://schemas.microsoft.com/office/drawing/2014/main" id="{AD4C0227-4B4C-4DA5-A4B8-F61E5CBC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297" y="178741"/>
          <a:ext cx="11277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 refreshError="1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zoomScale="91" zoomScaleNormal="91" zoomScaleSheetLayoutView="91" workbookViewId="0">
      <selection activeCell="I41" sqref="I41"/>
    </sheetView>
  </sheetViews>
  <sheetFormatPr defaultColWidth="8.7109375" defaultRowHeight="12.75" x14ac:dyDescent="0.2"/>
  <cols>
    <col min="1" max="1" width="6.7109375" customWidth="1"/>
    <col min="2" max="2" width="7.7109375" customWidth="1"/>
    <col min="3" max="3" width="11.7109375" customWidth="1"/>
    <col min="4" max="4" width="22.7109375" customWidth="1"/>
    <col min="5" max="5" width="11.28515625" customWidth="1"/>
    <col min="7" max="7" width="20.85546875" customWidth="1"/>
    <col min="8" max="9" width="11.28515625" customWidth="1"/>
    <col min="10" max="10" width="11.28515625" hidden="1" customWidth="1"/>
    <col min="11" max="11" width="10.28515625" customWidth="1"/>
    <col min="12" max="12" width="9.5703125" customWidth="1"/>
    <col min="13" max="13" width="12.42578125" customWidth="1"/>
    <col min="14" max="14" width="13.7109375" customWidth="1"/>
  </cols>
  <sheetData>
    <row r="1" spans="1:16" ht="19.899999999999999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6" ht="19.899999999999999" customHeight="1" x14ac:dyDescent="0.2">
      <c r="A2" s="178" t="s">
        <v>39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6" ht="19.899999999999999" customHeight="1" x14ac:dyDescent="0.2">
      <c r="A3" s="178" t="s">
        <v>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6" ht="19.899999999999999" customHeight="1" x14ac:dyDescent="0.2">
      <c r="A4" s="178" t="s">
        <v>40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6" ht="6.75" customHeight="1" x14ac:dyDescent="0.2">
      <c r="A5" s="131" t="s">
        <v>26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6" ht="28.5" x14ac:dyDescent="0.2">
      <c r="A6" s="177" t="s">
        <v>45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6" ht="21" x14ac:dyDescent="0.2">
      <c r="A7" s="155" t="s">
        <v>15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6" ht="8.25" customHeight="1" thickBo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6" ht="19.5" thickTop="1" x14ac:dyDescent="0.2">
      <c r="A9" s="157" t="s">
        <v>18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1:16" ht="18.75" x14ac:dyDescent="0.2">
      <c r="A10" s="160" t="s">
        <v>51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6" ht="18.75" x14ac:dyDescent="0.2">
      <c r="A11" s="163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6" ht="8.25" customHeight="1" x14ac:dyDescent="0.2">
      <c r="A12" s="166" t="s">
        <v>26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</row>
    <row r="13" spans="1:16" ht="15.75" x14ac:dyDescent="0.2">
      <c r="A13" s="169" t="s">
        <v>38</v>
      </c>
      <c r="B13" s="170"/>
      <c r="C13" s="170"/>
      <c r="D13" s="170"/>
      <c r="E13" s="19"/>
      <c r="F13" s="1"/>
      <c r="G13" s="35" t="s">
        <v>30</v>
      </c>
      <c r="H13" s="30"/>
      <c r="I13" s="30"/>
      <c r="J13" s="30"/>
      <c r="K13" s="30"/>
      <c r="L13" s="16"/>
      <c r="M13" s="9"/>
      <c r="N13" s="10" t="s">
        <v>41</v>
      </c>
    </row>
    <row r="14" spans="1:16" ht="15.75" x14ac:dyDescent="0.2">
      <c r="A14" s="171" t="s">
        <v>53</v>
      </c>
      <c r="B14" s="172"/>
      <c r="C14" s="172"/>
      <c r="D14" s="172"/>
      <c r="E14" s="20"/>
      <c r="F14" s="2"/>
      <c r="G14" s="59" t="s">
        <v>31</v>
      </c>
      <c r="H14" s="31"/>
      <c r="I14" s="31"/>
      <c r="J14" s="31"/>
      <c r="K14" s="31"/>
      <c r="L14" s="17"/>
      <c r="M14" s="11"/>
      <c r="N14" s="12" t="s">
        <v>50</v>
      </c>
    </row>
    <row r="15" spans="1:16" ht="15" x14ac:dyDescent="0.2">
      <c r="A15" s="135" t="s">
        <v>8</v>
      </c>
      <c r="B15" s="126"/>
      <c r="C15" s="126"/>
      <c r="D15" s="126"/>
      <c r="E15" s="126"/>
      <c r="F15" s="126"/>
      <c r="G15" s="173"/>
      <c r="H15" s="174" t="s">
        <v>1</v>
      </c>
      <c r="I15" s="175"/>
      <c r="J15" s="175"/>
      <c r="K15" s="175"/>
      <c r="L15" s="175"/>
      <c r="M15" s="175"/>
      <c r="N15" s="176"/>
      <c r="P15" s="64"/>
    </row>
    <row r="16" spans="1:16" ht="15" x14ac:dyDescent="0.2">
      <c r="A16" s="23"/>
      <c r="B16" s="24"/>
      <c r="C16" s="24"/>
      <c r="D16" s="25"/>
      <c r="E16" s="4" t="s">
        <v>26</v>
      </c>
      <c r="F16" s="25"/>
      <c r="G16" s="4"/>
      <c r="H16" s="136" t="s">
        <v>48</v>
      </c>
      <c r="I16" s="137"/>
      <c r="J16" s="137"/>
      <c r="K16" s="137"/>
      <c r="L16" s="137"/>
      <c r="M16" s="137"/>
      <c r="N16" s="138"/>
    </row>
    <row r="17" spans="1:14" ht="15" x14ac:dyDescent="0.2">
      <c r="A17" s="23" t="s">
        <v>16</v>
      </c>
      <c r="B17" s="24"/>
      <c r="C17" s="24"/>
      <c r="D17" s="4"/>
      <c r="E17" s="21"/>
      <c r="F17" s="25"/>
      <c r="G17" s="81" t="s">
        <v>46</v>
      </c>
      <c r="H17" s="136" t="s">
        <v>29</v>
      </c>
      <c r="I17" s="137"/>
      <c r="J17" s="137"/>
      <c r="K17" s="137"/>
      <c r="L17" s="137"/>
      <c r="M17" s="137"/>
      <c r="N17" s="138"/>
    </row>
    <row r="18" spans="1:14" ht="15" x14ac:dyDescent="0.2">
      <c r="A18" s="23" t="s">
        <v>17</v>
      </c>
      <c r="B18" s="24"/>
      <c r="C18" s="24"/>
      <c r="D18" s="4"/>
      <c r="E18" s="21"/>
      <c r="F18" s="25"/>
      <c r="G18" s="82" t="s">
        <v>49</v>
      </c>
      <c r="H18" s="136" t="s">
        <v>42</v>
      </c>
      <c r="I18" s="137"/>
      <c r="J18" s="137"/>
      <c r="K18" s="137"/>
      <c r="L18" s="137"/>
      <c r="M18" s="137"/>
      <c r="N18" s="138"/>
    </row>
    <row r="19" spans="1:14" ht="16.5" thickBot="1" x14ac:dyDescent="0.25">
      <c r="A19" s="23" t="s">
        <v>14</v>
      </c>
      <c r="B19" s="5"/>
      <c r="C19" s="5"/>
      <c r="D19" s="3"/>
      <c r="E19" s="33"/>
      <c r="F19" s="3"/>
      <c r="G19" s="83" t="s">
        <v>47</v>
      </c>
      <c r="H19" s="55" t="s">
        <v>24</v>
      </c>
      <c r="I19" s="56"/>
      <c r="J19" s="56"/>
      <c r="K19" s="56"/>
      <c r="L19" s="63">
        <v>2</v>
      </c>
      <c r="N19" s="26" t="s">
        <v>52</v>
      </c>
    </row>
    <row r="20" spans="1:14" ht="7.5" customHeight="1" thickTop="1" thickBot="1" x14ac:dyDescent="0.25">
      <c r="A20" s="7"/>
      <c r="B20" s="8"/>
      <c r="C20" s="8"/>
      <c r="D20" s="7"/>
      <c r="E20" s="22"/>
      <c r="F20" s="7"/>
      <c r="G20" s="7"/>
      <c r="H20" s="29"/>
      <c r="I20" s="29"/>
      <c r="J20" s="29"/>
      <c r="K20" s="29"/>
      <c r="L20" s="18"/>
      <c r="M20" s="7"/>
      <c r="N20" s="7"/>
    </row>
    <row r="21" spans="1:14" s="68" customFormat="1" ht="13.5" customHeight="1" thickTop="1" x14ac:dyDescent="0.2">
      <c r="A21" s="139" t="s">
        <v>5</v>
      </c>
      <c r="B21" s="141" t="s">
        <v>11</v>
      </c>
      <c r="C21" s="141" t="s">
        <v>23</v>
      </c>
      <c r="D21" s="141" t="s">
        <v>2</v>
      </c>
      <c r="E21" s="143" t="s">
        <v>22</v>
      </c>
      <c r="F21" s="141" t="s">
        <v>7</v>
      </c>
      <c r="G21" s="141" t="s">
        <v>12</v>
      </c>
      <c r="H21" s="153" t="s">
        <v>32</v>
      </c>
      <c r="I21" s="154"/>
      <c r="J21" s="154"/>
      <c r="K21" s="145" t="s">
        <v>6</v>
      </c>
      <c r="L21" s="147" t="s">
        <v>19</v>
      </c>
      <c r="M21" s="149" t="s">
        <v>20</v>
      </c>
      <c r="N21" s="151" t="s">
        <v>13</v>
      </c>
    </row>
    <row r="22" spans="1:14" s="68" customFormat="1" thickBot="1" x14ac:dyDescent="0.25">
      <c r="A22" s="140"/>
      <c r="B22" s="142"/>
      <c r="C22" s="142"/>
      <c r="D22" s="142"/>
      <c r="E22" s="144"/>
      <c r="F22" s="142"/>
      <c r="G22" s="142"/>
      <c r="H22" s="91" t="s">
        <v>35</v>
      </c>
      <c r="I22" s="80" t="s">
        <v>36</v>
      </c>
      <c r="J22" s="80" t="s">
        <v>37</v>
      </c>
      <c r="K22" s="146"/>
      <c r="L22" s="148"/>
      <c r="M22" s="150"/>
      <c r="N22" s="152"/>
    </row>
    <row r="23" spans="1:14" x14ac:dyDescent="0.2">
      <c r="A23" s="62">
        <v>1</v>
      </c>
      <c r="B23" s="103">
        <v>230</v>
      </c>
      <c r="C23" s="103">
        <f>VLOOKUP(B23,[1]Список!$A$1:$F$656,2,0)</f>
        <v>10128589850</v>
      </c>
      <c r="D23" s="104" t="str">
        <f>VLOOKUP(B23,[1]Список!$A$1:$F$656,3,0)</f>
        <v>БЕЛЯЕВА Анна</v>
      </c>
      <c r="E23" s="105">
        <f>VLOOKUP(B23,[1]Список!$A$1:$F$656,4,0)</f>
        <v>38965</v>
      </c>
      <c r="F23" s="103" t="str">
        <f>VLOOKUP(B23,[1]Список!$A$1:$F$656,5,0)</f>
        <v>КМС</v>
      </c>
      <c r="G23" s="103" t="str">
        <f>VLOOKUP(B23,[1]Список!$A$1:$F$656,6,0)</f>
        <v>Санкт-Петербург</v>
      </c>
      <c r="H23" s="109">
        <v>8.4016203703703694E-4</v>
      </c>
      <c r="I23" s="110">
        <v>8.1494212962962955E-4</v>
      </c>
      <c r="J23" s="110"/>
      <c r="K23" s="110">
        <f>SUM(H23,I23,J23)</f>
        <v>1.6551041666666665E-3</v>
      </c>
      <c r="L23" s="111">
        <f>$L$19/((K23*24))</f>
        <v>50.349298256655558</v>
      </c>
      <c r="M23" s="36"/>
      <c r="N23" s="76" t="s">
        <v>33</v>
      </c>
    </row>
    <row r="24" spans="1:14" x14ac:dyDescent="0.2">
      <c r="A24" s="84">
        <f>A23</f>
        <v>1</v>
      </c>
      <c r="B24" s="179">
        <v>233</v>
      </c>
      <c r="C24" s="103">
        <f>VLOOKUP(B24,[1]Список!$A$1:$F$656,2,0)</f>
        <v>10090420653</v>
      </c>
      <c r="D24" s="104" t="str">
        <f>VLOOKUP(B24,[1]Список!$A$1:$F$656,3,0)</f>
        <v>ИМИНОВА Камила</v>
      </c>
      <c r="E24" s="105">
        <f>VLOOKUP(B24,[1]Список!$A$1:$F$656,4,0)</f>
        <v>38763</v>
      </c>
      <c r="F24" s="103" t="str">
        <f>VLOOKUP(B24,[1]Список!$A$1:$F$656,5,0)</f>
        <v>КМС</v>
      </c>
      <c r="G24" s="103" t="str">
        <f>VLOOKUP(B24,[1]Список!$A$1:$F$656,6,0)</f>
        <v>Санкт-Петербург</v>
      </c>
      <c r="H24" s="77"/>
      <c r="I24" s="77"/>
      <c r="J24" s="77">
        <f t="shared" ref="J24:L24" si="0">J23</f>
        <v>0</v>
      </c>
      <c r="K24" s="77">
        <f t="shared" si="0"/>
        <v>1.6551041666666665E-3</v>
      </c>
      <c r="L24" s="77">
        <f t="shared" si="0"/>
        <v>50.349298256655558</v>
      </c>
      <c r="M24" s="89" t="s">
        <v>21</v>
      </c>
      <c r="N24" s="74"/>
    </row>
    <row r="25" spans="1:14" x14ac:dyDescent="0.2">
      <c r="A25" s="84">
        <f>A23</f>
        <v>1</v>
      </c>
      <c r="B25" s="180">
        <v>231</v>
      </c>
      <c r="C25" s="103">
        <f>VLOOKUP(B25,[1]Список!$A$1:$F$656,2,0)</f>
        <v>10091971239</v>
      </c>
      <c r="D25" s="104" t="str">
        <f>VLOOKUP(B25,[1]Список!$A$1:$F$656,3,0)</f>
        <v>ГУЦА Дарья</v>
      </c>
      <c r="E25" s="105">
        <f>VLOOKUP(B25,[1]Список!$A$1:$F$656,4,0)</f>
        <v>38975</v>
      </c>
      <c r="F25" s="103" t="str">
        <f>VLOOKUP(B25,[1]Список!$A$1:$F$656,5,0)</f>
        <v>КМС</v>
      </c>
      <c r="G25" s="103" t="str">
        <f>VLOOKUP(B25,[1]Список!$A$1:$F$656,6,0)</f>
        <v>Санкт-Петербург</v>
      </c>
      <c r="H25" s="77"/>
      <c r="I25" s="77"/>
      <c r="J25" s="77">
        <f t="shared" ref="J25:L25" si="1">J23</f>
        <v>0</v>
      </c>
      <c r="K25" s="77">
        <f t="shared" si="1"/>
        <v>1.6551041666666665E-3</v>
      </c>
      <c r="L25" s="77">
        <f t="shared" si="1"/>
        <v>50.349298256655558</v>
      </c>
      <c r="M25" s="89" t="s">
        <v>21</v>
      </c>
      <c r="N25" s="74"/>
    </row>
    <row r="26" spans="1:14" ht="13.5" thickBot="1" x14ac:dyDescent="0.25">
      <c r="A26" s="112">
        <f>A23</f>
        <v>1</v>
      </c>
      <c r="B26" s="106">
        <v>228</v>
      </c>
      <c r="C26" s="106">
        <f>VLOOKUP(B26,[1]Список!$A$1:$F$656,2,0)</f>
        <v>10101686292</v>
      </c>
      <c r="D26" s="107" t="str">
        <f>VLOOKUP(B26,[1]Список!$A$1:$F$656,3,0)</f>
        <v>ЛЕОНИЧЕВА Елизавета</v>
      </c>
      <c r="E26" s="108">
        <f>VLOOKUP(B26,[1]Список!$A$1:$F$656,4,0)</f>
        <v>38378</v>
      </c>
      <c r="F26" s="106" t="str">
        <f>VLOOKUP(B26,[1]Список!$A$1:$F$656,5,0)</f>
        <v>МС</v>
      </c>
      <c r="G26" s="106" t="str">
        <f>VLOOKUP(B26,[1]Список!$A$1:$F$656,6,0)</f>
        <v>Санкт-Петербург</v>
      </c>
      <c r="H26" s="78"/>
      <c r="I26" s="78"/>
      <c r="J26" s="78">
        <f t="shared" ref="J26:L26" si="2">J23</f>
        <v>0</v>
      </c>
      <c r="K26" s="78">
        <f t="shared" si="2"/>
        <v>1.6551041666666665E-3</v>
      </c>
      <c r="L26" s="78">
        <f t="shared" si="2"/>
        <v>50.349298256655558</v>
      </c>
      <c r="M26" s="97" t="s">
        <v>21</v>
      </c>
      <c r="N26" s="94"/>
    </row>
    <row r="27" spans="1:14" x14ac:dyDescent="0.2">
      <c r="A27" s="90">
        <v>2</v>
      </c>
      <c r="B27" s="181">
        <v>232</v>
      </c>
      <c r="C27" s="181">
        <f>VLOOKUP(B27,[1]Список!$A$1:$F$656,2,0)</f>
        <v>10090053164</v>
      </c>
      <c r="D27" s="182" t="str">
        <f>VLOOKUP(B27,[1]Список!$A$1:$F$656,3,0)</f>
        <v>КЛИМЕНКО Эвелина</v>
      </c>
      <c r="E27" s="183">
        <f>VLOOKUP(B27,[1]Список!$A$1:$F$656,4,0)</f>
        <v>39217</v>
      </c>
      <c r="F27" s="181" t="str">
        <f>VLOOKUP(B27,[1]Список!$A$1:$F$656,5,0)</f>
        <v>КМС</v>
      </c>
      <c r="G27" s="181" t="str">
        <f>VLOOKUP(B27,[1]Список!$A$1:$F$656,6,0)</f>
        <v>Санкт-Петербург</v>
      </c>
      <c r="H27" s="117">
        <v>8.4406249999999987E-4</v>
      </c>
      <c r="I27" s="117">
        <v>8.2885416666666665E-4</v>
      </c>
      <c r="J27" s="117"/>
      <c r="K27" s="118">
        <f>SUM(H27,I27,J27)</f>
        <v>1.6729166666666665E-3</v>
      </c>
      <c r="L27" s="119">
        <f>$L$19/((K27*24))</f>
        <v>49.813200498132005</v>
      </c>
      <c r="M27" s="65"/>
      <c r="N27" s="98" t="s">
        <v>33</v>
      </c>
    </row>
    <row r="28" spans="1:14" x14ac:dyDescent="0.2">
      <c r="A28" s="87">
        <f>A27</f>
        <v>2</v>
      </c>
      <c r="B28" s="103">
        <v>236</v>
      </c>
      <c r="C28" s="103">
        <f>VLOOKUP(B28,[1]Список!$A$1:$F$656,2,0)</f>
        <v>10111016480</v>
      </c>
      <c r="D28" s="104" t="str">
        <f>VLOOKUP(B28,[1]Список!$A$1:$F$656,3,0)</f>
        <v>ЖУРАВЛЕВА Екатерина</v>
      </c>
      <c r="E28" s="105">
        <f>VLOOKUP(B28,[1]Список!$A$1:$F$656,4,0)</f>
        <v>38870</v>
      </c>
      <c r="F28" s="103" t="str">
        <f>VLOOKUP(B28,[1]Список!$A$1:$F$656,5,0)</f>
        <v>КМС</v>
      </c>
      <c r="G28" s="103" t="str">
        <f>VLOOKUP(B28,[1]Список!$A$1:$F$656,6,0)</f>
        <v>Санкт-Петербург</v>
      </c>
      <c r="H28" s="120"/>
      <c r="I28" s="120"/>
      <c r="J28" s="120">
        <f t="shared" ref="J28" si="3">J27</f>
        <v>0</v>
      </c>
      <c r="K28" s="120">
        <f t="shared" ref="K28" si="4">K27</f>
        <v>1.6729166666666665E-3</v>
      </c>
      <c r="L28" s="120">
        <f t="shared" ref="L28" si="5">L27</f>
        <v>49.813200498132005</v>
      </c>
      <c r="M28" s="89" t="s">
        <v>21</v>
      </c>
      <c r="N28" s="74"/>
    </row>
    <row r="29" spans="1:14" x14ac:dyDescent="0.2">
      <c r="A29" s="87">
        <f>A27</f>
        <v>2</v>
      </c>
      <c r="B29" s="103">
        <v>237</v>
      </c>
      <c r="C29" s="103">
        <f>VLOOKUP(B29,[1]Список!$A$1:$F$656,2,0)</f>
        <v>10105526785</v>
      </c>
      <c r="D29" s="104" t="str">
        <f>VLOOKUP(B29,[1]Список!$A$1:$F$656,3,0)</f>
        <v>КАСИМОВА Виолетта</v>
      </c>
      <c r="E29" s="105">
        <f>VLOOKUP(B29,[1]Список!$A$1:$F$656,4,0)</f>
        <v>39379</v>
      </c>
      <c r="F29" s="103" t="str">
        <f>VLOOKUP(B29,[1]Список!$A$1:$F$656,5,0)</f>
        <v>КМС</v>
      </c>
      <c r="G29" s="103" t="str">
        <f>VLOOKUP(B29,[1]Список!$A$1:$F$656,6,0)</f>
        <v>Санкт-Петербург</v>
      </c>
      <c r="H29" s="120"/>
      <c r="I29" s="120"/>
      <c r="J29" s="120">
        <f t="shared" ref="J29:L29" si="6">J27</f>
        <v>0</v>
      </c>
      <c r="K29" s="120">
        <f t="shared" si="6"/>
        <v>1.6729166666666665E-3</v>
      </c>
      <c r="L29" s="120">
        <f t="shared" si="6"/>
        <v>49.813200498132005</v>
      </c>
      <c r="M29" s="89" t="s">
        <v>21</v>
      </c>
      <c r="N29" s="74"/>
    </row>
    <row r="30" spans="1:14" x14ac:dyDescent="0.2">
      <c r="A30" s="88"/>
      <c r="B30" s="113">
        <v>238</v>
      </c>
      <c r="C30" s="113">
        <f>VLOOKUP(B30,[1]Список!$A$1:$F$656,2,0)</f>
        <v>10123783704</v>
      </c>
      <c r="D30" s="114" t="str">
        <f>VLOOKUP(B30,[1]Список!$A$1:$F$656,3,0)</f>
        <v>ТАДЖИЕВА Алина</v>
      </c>
      <c r="E30" s="115">
        <f>VLOOKUP(B30,[1]Список!$A$1:$F$656,4,0)</f>
        <v>39323</v>
      </c>
      <c r="F30" s="113" t="str">
        <f>VLOOKUP(B30,[1]Список!$A$1:$F$656,5,0)</f>
        <v>КМС</v>
      </c>
      <c r="G30" s="113" t="str">
        <f>VLOOKUP(B30,[1]Список!$A$1:$F$656,6,0)</f>
        <v>Санкт-Петербург</v>
      </c>
      <c r="H30" s="120"/>
      <c r="I30" s="120"/>
      <c r="J30" s="120"/>
      <c r="K30" s="120"/>
      <c r="L30" s="120"/>
      <c r="M30" s="116"/>
      <c r="N30" s="74"/>
    </row>
    <row r="31" spans="1:14" ht="13.5" thickBot="1" x14ac:dyDescent="0.25">
      <c r="A31" s="96">
        <f>A27</f>
        <v>2</v>
      </c>
      <c r="B31" s="184">
        <v>235</v>
      </c>
      <c r="C31" s="106">
        <f>VLOOKUP(B31,[1]Список!$A$1:$F$656,2,0)</f>
        <v>10111058920</v>
      </c>
      <c r="D31" s="107" t="str">
        <f>VLOOKUP(B31,[1]Список!$A$1:$F$656,3,0)</f>
        <v>ЖЕЛОНКИНА Софья</v>
      </c>
      <c r="E31" s="108">
        <f>VLOOKUP(B31,[1]Список!$A$1:$F$656,4,0)</f>
        <v>38947</v>
      </c>
      <c r="F31" s="106" t="str">
        <f>VLOOKUP(B31,[1]Список!$A$1:$F$656,5,0)</f>
        <v>КМС</v>
      </c>
      <c r="G31" s="106" t="str">
        <f>VLOOKUP(B31,[1]Список!$A$1:$F$656,6,0)</f>
        <v>Санкт-Петербург</v>
      </c>
      <c r="H31" s="121"/>
      <c r="I31" s="121"/>
      <c r="J31" s="121">
        <f t="shared" ref="J31:L31" si="7">J27</f>
        <v>0</v>
      </c>
      <c r="K31" s="121">
        <f t="shared" si="7"/>
        <v>1.6729166666666665E-3</v>
      </c>
      <c r="L31" s="121">
        <f t="shared" si="7"/>
        <v>49.813200498132005</v>
      </c>
      <c r="M31" s="97" t="s">
        <v>21</v>
      </c>
      <c r="N31" s="75"/>
    </row>
    <row r="32" spans="1:14" x14ac:dyDescent="0.2">
      <c r="A32" s="95">
        <v>3</v>
      </c>
      <c r="B32" s="103">
        <v>181</v>
      </c>
      <c r="C32" s="103" t="str">
        <f>VLOOKUP(B32,[1]Список!$A$1:$F$656,2,0)</f>
        <v>10120565122</v>
      </c>
      <c r="D32" s="104" t="str">
        <f>VLOOKUP(B32,[1]Список!$A$1:$F$656,3,0)</f>
        <v>ТОЛСТИКОВА Екатерина</v>
      </c>
      <c r="E32" s="105">
        <f>VLOOKUP(B32,[1]Список!$A$1:$F$656,4,0)</f>
        <v>38778</v>
      </c>
      <c r="F32" s="103" t="str">
        <f>VLOOKUP(B32,[1]Список!$A$1:$F$656,5,0)</f>
        <v>КМС</v>
      </c>
      <c r="G32" s="103" t="str">
        <f>VLOOKUP(B32,[1]Список!$A$1:$F$656,6,0)</f>
        <v>Москва</v>
      </c>
      <c r="H32" s="117">
        <v>8.5782407407407411E-4</v>
      </c>
      <c r="I32" s="117">
        <v>8.0770833333333335E-4</v>
      </c>
      <c r="J32" s="117"/>
      <c r="K32" s="118">
        <f>SUM(H32,I32,J32)</f>
        <v>1.6655324074074075E-3</v>
      </c>
      <c r="L32" s="119">
        <f>$L$19/((K32*24))</f>
        <v>50.034050951341882</v>
      </c>
      <c r="M32" s="65"/>
      <c r="N32" s="79" t="s">
        <v>33</v>
      </c>
    </row>
    <row r="33" spans="1:14" x14ac:dyDescent="0.2">
      <c r="A33" s="84">
        <f>A32</f>
        <v>3</v>
      </c>
      <c r="B33" s="103">
        <v>184</v>
      </c>
      <c r="C33" s="103" t="str">
        <f>VLOOKUP(B33,[1]Список!$A$1:$F$656,2,0)</f>
        <v>10096561157</v>
      </c>
      <c r="D33" s="104" t="str">
        <f>VLOOKUP(B33,[1]Список!$A$1:$F$656,3,0)</f>
        <v>РЫБИНА Светлана</v>
      </c>
      <c r="E33" s="105">
        <f>VLOOKUP(B33,[1]Список!$A$1:$F$656,4,0)</f>
        <v>38946</v>
      </c>
      <c r="F33" s="103" t="str">
        <f>VLOOKUP(B33,[1]Список!$A$1:$F$656,5,0)</f>
        <v>КМС</v>
      </c>
      <c r="G33" s="103" t="str">
        <f>VLOOKUP(B33,[1]Список!$A$1:$F$656,6,0)</f>
        <v>Москва</v>
      </c>
      <c r="H33" s="120"/>
      <c r="I33" s="120"/>
      <c r="J33" s="120">
        <f t="shared" ref="J33" si="8">J32</f>
        <v>0</v>
      </c>
      <c r="K33" s="120">
        <f t="shared" ref="K33" si="9">K32</f>
        <v>1.6655324074074075E-3</v>
      </c>
      <c r="L33" s="120"/>
      <c r="M33" s="89" t="s">
        <v>21</v>
      </c>
      <c r="N33" s="74"/>
    </row>
    <row r="34" spans="1:14" x14ac:dyDescent="0.2">
      <c r="A34" s="84">
        <f>A32</f>
        <v>3</v>
      </c>
      <c r="B34" s="103">
        <v>182</v>
      </c>
      <c r="C34" s="103">
        <f>VLOOKUP(B34,[1]Список!$A$1:$F$656,2,0)</f>
        <v>10107167806</v>
      </c>
      <c r="D34" s="104" t="str">
        <f>VLOOKUP(B34,[1]Список!$A$1:$F$656,3,0)</f>
        <v>ЩЁКОТОВА Анастасия</v>
      </c>
      <c r="E34" s="105">
        <f>VLOOKUP(B34,[1]Список!$A$1:$F$656,4,0)</f>
        <v>38784</v>
      </c>
      <c r="F34" s="103" t="str">
        <f>VLOOKUP(B34,[1]Список!$A$1:$F$656,5,0)</f>
        <v>КМС</v>
      </c>
      <c r="G34" s="103" t="str">
        <f>VLOOKUP(B34,[1]Список!$A$1:$F$656,6,0)</f>
        <v>Москва</v>
      </c>
      <c r="H34" s="120"/>
      <c r="I34" s="120"/>
      <c r="J34" s="120">
        <f t="shared" ref="J34:K34" si="10">J32</f>
        <v>0</v>
      </c>
      <c r="K34" s="120">
        <f t="shared" si="10"/>
        <v>1.6655324074074075E-3</v>
      </c>
      <c r="L34" s="120"/>
      <c r="M34" s="89" t="s">
        <v>21</v>
      </c>
      <c r="N34" s="74"/>
    </row>
    <row r="35" spans="1:14" ht="13.5" thickBot="1" x14ac:dyDescent="0.25">
      <c r="A35" s="112"/>
      <c r="B35" s="184">
        <v>188</v>
      </c>
      <c r="C35" s="106">
        <f>VLOOKUP(B35,[1]Список!$A$1:$F$656,2,0)</f>
        <v>10083844154</v>
      </c>
      <c r="D35" s="107" t="str">
        <f>VLOOKUP(B35,[1]Список!$A$1:$F$656,3,0)</f>
        <v>СМИРНОВА Анна</v>
      </c>
      <c r="E35" s="108">
        <f>VLOOKUP(B35,[1]Список!$A$1:$F$656,4,0)</f>
        <v>39353</v>
      </c>
      <c r="F35" s="106" t="str">
        <f>VLOOKUP(B35,[1]Список!$A$1:$F$656,5,0)</f>
        <v>КМС</v>
      </c>
      <c r="G35" s="106" t="str">
        <f>VLOOKUP(B35,[1]Список!$A$1:$F$656,6,0)</f>
        <v>Москва</v>
      </c>
      <c r="H35" s="121"/>
      <c r="I35" s="120"/>
      <c r="J35" s="120"/>
      <c r="K35" s="120"/>
      <c r="L35" s="120"/>
      <c r="M35" s="89"/>
      <c r="N35" s="74"/>
    </row>
    <row r="36" spans="1:14" x14ac:dyDescent="0.2">
      <c r="A36" s="90">
        <v>4</v>
      </c>
      <c r="B36" s="113">
        <v>214</v>
      </c>
      <c r="C36" s="103">
        <f>VLOOKUP(B36,[1]Список!$A$1:$F$656,2,0)</f>
        <v>10090442679</v>
      </c>
      <c r="D36" s="104" t="str">
        <f>VLOOKUP(B36,[1]Список!$A$1:$F$656,3,0)</f>
        <v>БЕССОНОВА София</v>
      </c>
      <c r="E36" s="105">
        <f>VLOOKUP(B36,[1]Список!$A$1:$F$656,4,0)</f>
        <v>38772</v>
      </c>
      <c r="F36" s="103" t="str">
        <f>VLOOKUP(B36,[1]Список!$A$1:$F$656,5,0)</f>
        <v>КМС</v>
      </c>
      <c r="G36" s="103" t="str">
        <f>VLOOKUP(B36,[1]Список!$A$1:$F$656,6,0)</f>
        <v>Тульская область</v>
      </c>
      <c r="H36" s="117">
        <v>8.9395833333333341E-4</v>
      </c>
      <c r="I36" s="122">
        <v>8.6062499999999995E-4</v>
      </c>
      <c r="J36" s="122"/>
      <c r="K36" s="110">
        <f>SUM(H36,I36,J36)</f>
        <v>1.7545833333333333E-3</v>
      </c>
      <c r="L36" s="111">
        <f>$L$19/((K36*24))</f>
        <v>47.49465685110426</v>
      </c>
      <c r="M36" s="92"/>
      <c r="N36" s="86" t="s">
        <v>33</v>
      </c>
    </row>
    <row r="37" spans="1:14" x14ac:dyDescent="0.2">
      <c r="A37" s="87">
        <f>A36</f>
        <v>4</v>
      </c>
      <c r="B37" s="103">
        <v>216</v>
      </c>
      <c r="C37" s="103">
        <f>VLOOKUP(B37,[1]Список!$A$1:$F$656,2,0)</f>
        <v>10095066050</v>
      </c>
      <c r="D37" s="104" t="str">
        <f>VLOOKUP(B37,[1]Список!$A$1:$F$656,3,0)</f>
        <v>ХАЙБУЛЛАЕВА Виолетта</v>
      </c>
      <c r="E37" s="105">
        <f>VLOOKUP(B37,[1]Список!$A$1:$F$656,4,0)</f>
        <v>38905</v>
      </c>
      <c r="F37" s="103" t="str">
        <f>VLOOKUP(B37,[1]Список!$A$1:$F$656,5,0)</f>
        <v>КМС</v>
      </c>
      <c r="G37" s="103" t="str">
        <f>VLOOKUP(B37,[1]Список!$A$1:$F$656,6,0)</f>
        <v>Тульская область</v>
      </c>
      <c r="H37" s="120"/>
      <c r="I37" s="120"/>
      <c r="J37" s="120"/>
      <c r="K37" s="120">
        <f t="shared" ref="K37" si="11">K36</f>
        <v>1.7545833333333333E-3</v>
      </c>
      <c r="L37" s="120"/>
      <c r="M37" s="36"/>
      <c r="N37" s="74"/>
    </row>
    <row r="38" spans="1:14" x14ac:dyDescent="0.2">
      <c r="A38" s="87">
        <f>A36</f>
        <v>4</v>
      </c>
      <c r="B38" s="103">
        <v>218</v>
      </c>
      <c r="C38" s="103">
        <f>VLOOKUP(B38,[1]Список!$A$1:$F$656,2,0)</f>
        <v>10100041841</v>
      </c>
      <c r="D38" s="104" t="str">
        <f>VLOOKUP(B38,[1]Список!$A$1:$F$656,3,0)</f>
        <v>ВАСИЛЕНКО Владислава</v>
      </c>
      <c r="E38" s="105">
        <f>VLOOKUP(B38,[1]Список!$A$1:$F$656,4,0)</f>
        <v>39082</v>
      </c>
      <c r="F38" s="103" t="str">
        <f>VLOOKUP(B38,[1]Список!$A$1:$F$656,5,0)</f>
        <v>КМС</v>
      </c>
      <c r="G38" s="103" t="str">
        <f>VLOOKUP(B38,[1]Список!$A$1:$F$656,6,0)</f>
        <v>Тульская область</v>
      </c>
      <c r="H38" s="120"/>
      <c r="I38" s="120"/>
      <c r="J38" s="120"/>
      <c r="K38" s="120">
        <f t="shared" ref="K38" si="12">K36</f>
        <v>1.7545833333333333E-3</v>
      </c>
      <c r="L38" s="120"/>
      <c r="M38" s="67"/>
      <c r="N38" s="93"/>
    </row>
    <row r="39" spans="1:14" ht="13.5" thickBot="1" x14ac:dyDescent="0.25">
      <c r="A39" s="96">
        <f>A36</f>
        <v>4</v>
      </c>
      <c r="B39" s="106">
        <v>219</v>
      </c>
      <c r="C39" s="106">
        <f>VLOOKUP(B39,[1]Список!$A$1:$F$656,2,0)</f>
        <v>10119926033</v>
      </c>
      <c r="D39" s="107" t="str">
        <f>VLOOKUP(B39,[1]Список!$A$1:$F$656,3,0)</f>
        <v>БОБРОВА Мария</v>
      </c>
      <c r="E39" s="108">
        <f>VLOOKUP(B39,[1]Список!$A$1:$F$656,4,0)</f>
        <v>39162</v>
      </c>
      <c r="F39" s="106" t="s">
        <v>25</v>
      </c>
      <c r="G39" s="106" t="str">
        <f>VLOOKUP(B39,[1]Список!$A$1:$F$656,6,0)</f>
        <v>Тульская область</v>
      </c>
      <c r="H39" s="120"/>
      <c r="I39" s="120"/>
      <c r="J39" s="120"/>
      <c r="K39" s="120">
        <f t="shared" ref="K39" si="13">K36</f>
        <v>1.7545833333333333E-3</v>
      </c>
      <c r="L39" s="120"/>
      <c r="M39" s="66"/>
      <c r="N39" s="94"/>
    </row>
    <row r="40" spans="1:14" x14ac:dyDescent="0.2">
      <c r="A40" s="85">
        <v>5</v>
      </c>
      <c r="B40" s="103">
        <v>179</v>
      </c>
      <c r="C40" s="103" t="str">
        <f>VLOOKUP(B40,[1]Список!$A$1:$F$656,2,0)</f>
        <v>10101842102</v>
      </c>
      <c r="D40" s="104" t="str">
        <f>VLOOKUP(B40,[1]Список!$A$1:$F$656,3,0)</f>
        <v>МАРТИНО Стелла</v>
      </c>
      <c r="E40" s="105">
        <f>VLOOKUP(B40,[1]Список!$A$1:$F$656,4,0)</f>
        <v>38571</v>
      </c>
      <c r="F40" s="103" t="s">
        <v>25</v>
      </c>
      <c r="G40" s="103" t="str">
        <f>VLOOKUP(B40,[1]Список!$A$1:$F$656,6,0)</f>
        <v>Москва</v>
      </c>
      <c r="H40" s="122">
        <v>9.5270833333333351E-4</v>
      </c>
      <c r="I40" s="122">
        <v>9.3331018518518535E-4</v>
      </c>
      <c r="J40" s="122"/>
      <c r="K40" s="110">
        <f>SUM(H40,I40,J40)</f>
        <v>1.8860185185185189E-3</v>
      </c>
      <c r="L40" s="111">
        <f>$L$19/((K40*24))</f>
        <v>44.184790613186692</v>
      </c>
      <c r="M40" s="92"/>
      <c r="N40" s="86" t="s">
        <v>34</v>
      </c>
    </row>
    <row r="41" spans="1:14" x14ac:dyDescent="0.2">
      <c r="A41" s="87">
        <f>A40</f>
        <v>5</v>
      </c>
      <c r="B41" s="103">
        <v>185</v>
      </c>
      <c r="C41" s="103" t="str">
        <f>VLOOKUP(B41,[1]Список!$A$1:$F$656,2,0)</f>
        <v>10116261251</v>
      </c>
      <c r="D41" s="104" t="str">
        <f>VLOOKUP(B41,[1]Список!$A$1:$F$656,3,0)</f>
        <v>МАРКИНА Ксения</v>
      </c>
      <c r="E41" s="105">
        <f>VLOOKUP(B41,[1]Список!$A$1:$F$656,4,0)</f>
        <v>38951</v>
      </c>
      <c r="F41" s="103" t="s">
        <v>25</v>
      </c>
      <c r="G41" s="103" t="str">
        <f>VLOOKUP(B41,[1]Список!$A$1:$F$656,6,0)</f>
        <v>Москва</v>
      </c>
      <c r="H41" s="120"/>
      <c r="I41" s="120"/>
      <c r="J41" s="120"/>
      <c r="K41" s="120">
        <f t="shared" ref="K41" si="14">K40</f>
        <v>1.8860185185185189E-3</v>
      </c>
      <c r="L41" s="120"/>
      <c r="M41" s="36"/>
      <c r="N41" s="74"/>
    </row>
    <row r="42" spans="1:14" x14ac:dyDescent="0.2">
      <c r="A42" s="87">
        <f>A40</f>
        <v>5</v>
      </c>
      <c r="B42" s="103">
        <v>186</v>
      </c>
      <c r="C42" s="103" t="str">
        <f>VLOOKUP(B42,[1]Список!$A$1:$F$656,2,0)</f>
        <v>10114320746</v>
      </c>
      <c r="D42" s="104" t="str">
        <f>VLOOKUP(B42,[1]Список!$A$1:$F$656,3,0)</f>
        <v>РОЗЕНТАЛЬ Милана</v>
      </c>
      <c r="E42" s="105">
        <f>VLOOKUP(B42,[1]Список!$A$1:$F$656,4,0)</f>
        <v>38962</v>
      </c>
      <c r="F42" s="103" t="s">
        <v>27</v>
      </c>
      <c r="G42" s="103" t="str">
        <f>VLOOKUP(B42,[1]Список!$A$1:$F$656,6,0)</f>
        <v>Москва</v>
      </c>
      <c r="H42" s="120"/>
      <c r="I42" s="120"/>
      <c r="J42" s="120"/>
      <c r="K42" s="120">
        <f t="shared" ref="K42" si="15">K40</f>
        <v>1.8860185185185189E-3</v>
      </c>
      <c r="L42" s="120"/>
      <c r="M42" s="67"/>
      <c r="N42" s="93"/>
    </row>
    <row r="43" spans="1:14" ht="13.5" thickBot="1" x14ac:dyDescent="0.25">
      <c r="A43" s="96">
        <f>A40</f>
        <v>5</v>
      </c>
      <c r="B43" s="185">
        <v>239</v>
      </c>
      <c r="C43" s="185">
        <f>VLOOKUP(B43,[1]Список!$A$1:$F$656,2,0)</f>
        <v>10089583625</v>
      </c>
      <c r="D43" s="186" t="str">
        <f>VLOOKUP(B43,[1]Список!$A$1:$F$656,3,0)</f>
        <v>КИСЕЛЕВА Маргарита</v>
      </c>
      <c r="E43" s="187">
        <f>VLOOKUP(B43,[1]Список!$A$1:$F$656,4,0)</f>
        <v>39314</v>
      </c>
      <c r="F43" s="185" t="s">
        <v>27</v>
      </c>
      <c r="G43" s="185" t="str">
        <f>VLOOKUP(B43,[1]Список!$A$1:$F$656,6,0)</f>
        <v>Москва</v>
      </c>
      <c r="H43" s="121"/>
      <c r="I43" s="121"/>
      <c r="J43" s="121"/>
      <c r="K43" s="121">
        <f t="shared" ref="K43" si="16">K40</f>
        <v>1.8860185185185189E-3</v>
      </c>
      <c r="L43" s="121"/>
      <c r="M43" s="66"/>
      <c r="N43" s="94"/>
    </row>
    <row r="44" spans="1:14" ht="13.5" thickBot="1" x14ac:dyDescent="0.25">
      <c r="A44" s="88" t="e">
        <f>#REF!</f>
        <v>#REF!</v>
      </c>
      <c r="B44" s="36"/>
      <c r="C44" s="67"/>
      <c r="D44" s="101"/>
      <c r="E44" s="102"/>
      <c r="F44" s="67"/>
      <c r="G44" s="67"/>
      <c r="H44" s="120" t="e">
        <f>#REF!</f>
        <v>#REF!</v>
      </c>
      <c r="I44" s="120" t="e">
        <f>#REF!</f>
        <v>#REF!</v>
      </c>
      <c r="J44" s="120" t="e">
        <f>#REF!</f>
        <v>#REF!</v>
      </c>
      <c r="K44" s="120" t="e">
        <f>#REF!</f>
        <v>#REF!</v>
      </c>
      <c r="L44" s="120"/>
      <c r="M44" s="99"/>
      <c r="N44" s="100"/>
    </row>
    <row r="45" spans="1:14" ht="6" customHeight="1" thickTop="1" thickBot="1" x14ac:dyDescent="0.25">
      <c r="A45" s="40"/>
      <c r="B45" s="41"/>
      <c r="C45" s="41"/>
      <c r="D45" s="42"/>
      <c r="E45" s="43"/>
      <c r="F45" s="44"/>
      <c r="G45" s="45"/>
      <c r="H45" s="46"/>
      <c r="I45" s="46"/>
      <c r="J45" s="46"/>
      <c r="K45" s="46"/>
      <c r="L45" s="47"/>
      <c r="M45" s="48"/>
      <c r="N45" s="49"/>
    </row>
    <row r="46" spans="1:14" ht="15.75" thickTop="1" x14ac:dyDescent="0.2">
      <c r="A46" s="123" t="s">
        <v>4</v>
      </c>
      <c r="B46" s="124"/>
      <c r="C46" s="124"/>
      <c r="D46" s="124"/>
      <c r="E46" s="34"/>
      <c r="F46" s="34"/>
      <c r="G46" s="124"/>
      <c r="H46" s="124"/>
      <c r="I46" s="124"/>
      <c r="J46" s="124"/>
      <c r="K46" s="124"/>
      <c r="L46" s="124"/>
      <c r="M46" s="124"/>
      <c r="N46" s="125"/>
    </row>
    <row r="47" spans="1:14" x14ac:dyDescent="0.2">
      <c r="A47" s="13" t="s">
        <v>43</v>
      </c>
      <c r="B47" s="3"/>
      <c r="C47" s="27"/>
      <c r="D47" s="3"/>
      <c r="E47" s="70"/>
      <c r="F47" s="3"/>
      <c r="G47" s="28"/>
      <c r="H47" s="39"/>
      <c r="I47" s="71"/>
      <c r="J47" s="60"/>
      <c r="K47" s="72"/>
      <c r="L47" s="73"/>
      <c r="M47" s="37"/>
      <c r="N47" s="38"/>
    </row>
    <row r="48" spans="1:14" x14ac:dyDescent="0.2">
      <c r="A48" s="13" t="s">
        <v>44</v>
      </c>
      <c r="B48" s="3"/>
      <c r="C48" s="14"/>
      <c r="D48" s="3"/>
      <c r="E48" s="70"/>
      <c r="F48" s="3"/>
      <c r="G48" s="15"/>
      <c r="H48" s="39"/>
      <c r="I48" s="71"/>
      <c r="J48" s="60"/>
      <c r="K48" s="72"/>
      <c r="L48" s="73"/>
      <c r="M48" s="37"/>
      <c r="N48" s="38"/>
    </row>
    <row r="49" spans="1:14" ht="5.25" customHeight="1" x14ac:dyDescent="0.2">
      <c r="A49" s="61"/>
      <c r="B49" s="58"/>
      <c r="C49" s="58"/>
      <c r="D49" s="51"/>
      <c r="E49" s="50"/>
      <c r="F49" s="51"/>
      <c r="G49" s="51"/>
      <c r="H49" s="52"/>
      <c r="I49" s="52"/>
      <c r="J49" s="52"/>
      <c r="K49" s="52"/>
      <c r="L49" s="53"/>
      <c r="M49" s="51"/>
      <c r="N49" s="6"/>
    </row>
    <row r="50" spans="1:14" s="69" customFormat="1" ht="15" x14ac:dyDescent="0.2">
      <c r="A50" s="135"/>
      <c r="B50" s="126"/>
      <c r="C50" s="126"/>
      <c r="D50" s="126"/>
      <c r="E50" s="126" t="s">
        <v>10</v>
      </c>
      <c r="F50" s="126"/>
      <c r="G50" s="126"/>
      <c r="H50" s="126" t="s">
        <v>3</v>
      </c>
      <c r="I50" s="126"/>
      <c r="J50" s="126"/>
      <c r="K50" s="126"/>
      <c r="L50" s="126" t="s">
        <v>28</v>
      </c>
      <c r="M50" s="126"/>
      <c r="N50" s="127"/>
    </row>
    <row r="51" spans="1:14" x14ac:dyDescent="0.2">
      <c r="A51" s="130"/>
      <c r="B51" s="131"/>
      <c r="C51" s="131"/>
      <c r="D51" s="131"/>
      <c r="E51" s="131"/>
      <c r="F51" s="132"/>
      <c r="G51" s="132"/>
      <c r="H51" s="132"/>
      <c r="I51" s="132"/>
      <c r="J51" s="132"/>
      <c r="K51" s="132"/>
      <c r="L51" s="132"/>
      <c r="M51" s="132"/>
      <c r="N51" s="133"/>
    </row>
    <row r="52" spans="1:14" x14ac:dyDescent="0.2">
      <c r="A52" s="57"/>
      <c r="B52" s="58"/>
      <c r="C52" s="58"/>
      <c r="D52" s="58"/>
      <c r="E52" s="54"/>
      <c r="F52" s="58"/>
      <c r="G52" s="58"/>
      <c r="H52" s="52"/>
      <c r="I52" s="52"/>
      <c r="J52" s="52"/>
      <c r="K52" s="52"/>
      <c r="L52" s="58"/>
      <c r="M52" s="58"/>
      <c r="N52" s="32"/>
    </row>
    <row r="53" spans="1:14" x14ac:dyDescent="0.2">
      <c r="A53" s="57"/>
      <c r="B53" s="58"/>
      <c r="C53" s="58"/>
      <c r="D53" s="58"/>
      <c r="E53" s="54"/>
      <c r="F53" s="58"/>
      <c r="G53" s="58"/>
      <c r="H53" s="52"/>
      <c r="I53" s="52"/>
      <c r="J53" s="52"/>
      <c r="K53" s="52"/>
      <c r="L53" s="58"/>
      <c r="M53" s="58"/>
      <c r="N53" s="32"/>
    </row>
    <row r="54" spans="1:14" x14ac:dyDescent="0.2">
      <c r="A54" s="57"/>
      <c r="B54" s="58"/>
      <c r="C54" s="58"/>
      <c r="D54" s="58"/>
      <c r="E54" s="54"/>
      <c r="F54" s="58"/>
      <c r="G54" s="58"/>
      <c r="H54" s="52"/>
      <c r="I54" s="52"/>
      <c r="J54" s="52"/>
      <c r="K54" s="52"/>
      <c r="L54" s="58"/>
      <c r="M54" s="58"/>
      <c r="N54" s="32"/>
    </row>
    <row r="55" spans="1:14" x14ac:dyDescent="0.2">
      <c r="A55" s="57"/>
      <c r="B55" s="58"/>
      <c r="C55" s="58"/>
      <c r="D55" s="58"/>
      <c r="E55" s="54"/>
      <c r="F55" s="58"/>
      <c r="G55" s="58"/>
      <c r="H55" s="52"/>
      <c r="I55" s="52"/>
      <c r="J55" s="52"/>
      <c r="K55" s="52"/>
      <c r="L55" s="53"/>
      <c r="M55" s="51"/>
      <c r="N55" s="32"/>
    </row>
    <row r="56" spans="1:14" s="64" customFormat="1" ht="13.5" thickBot="1" x14ac:dyDescent="0.25">
      <c r="A56" s="134" t="s">
        <v>26</v>
      </c>
      <c r="B56" s="128"/>
      <c r="C56" s="128"/>
      <c r="D56" s="128"/>
      <c r="E56" s="128" t="str">
        <f>G17</f>
        <v>В.Н. ГНИДЕНКО (ВК, г.Тула)</v>
      </c>
      <c r="F56" s="128"/>
      <c r="G56" s="128"/>
      <c r="H56" s="128" t="str">
        <f>G18</f>
        <v>О.В. БЕЛОБОРОДОВА (1кат, г.Москва)</v>
      </c>
      <c r="I56" s="128"/>
      <c r="J56" s="128"/>
      <c r="K56" s="128"/>
      <c r="L56" s="128" t="str">
        <f>G19</f>
        <v>А.М. МИЛОШЕВИЧ (1кат, г.Москва)</v>
      </c>
      <c r="M56" s="128"/>
      <c r="N56" s="129"/>
    </row>
    <row r="57" spans="1:14" ht="13.5" thickTop="1" x14ac:dyDescent="0.2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A46:D46"/>
    <mergeCell ref="G46:N46"/>
    <mergeCell ref="L50:N50"/>
    <mergeCell ref="L56:N56"/>
    <mergeCell ref="A51:E51"/>
    <mergeCell ref="F51:N51"/>
    <mergeCell ref="A56:D56"/>
    <mergeCell ref="E56:G56"/>
    <mergeCell ref="H56:K56"/>
    <mergeCell ref="A50:D50"/>
    <mergeCell ref="E50:G50"/>
    <mergeCell ref="H50:K50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2023-12-08T11:22:18Z</dcterms:modified>
</cp:coreProperties>
</file>