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Ю'!$21:$21</definedName>
    <definedName name="_xlnm.Print_Area" localSheetId="0">'итог Ю'!$A$1:$M$148</definedName>
  </definedNames>
  <calcPr calcId="152511"/>
</workbook>
</file>

<file path=xl/calcChain.xml><?xml version="1.0" encoding="utf-8"?>
<calcChain xmlns="http://schemas.openxmlformats.org/spreadsheetml/2006/main">
  <c r="H134" i="83" l="1"/>
  <c r="I72" i="83" l="1"/>
  <c r="J72" i="83"/>
  <c r="I73" i="83"/>
  <c r="J73" i="83"/>
  <c r="I74" i="83"/>
  <c r="J74" i="83"/>
  <c r="I75" i="83"/>
  <c r="J75" i="83"/>
  <c r="I76" i="83"/>
  <c r="J76" i="83"/>
  <c r="I77" i="83"/>
  <c r="J77" i="83"/>
  <c r="I78" i="83"/>
  <c r="J78" i="83"/>
  <c r="I79" i="83"/>
  <c r="J79" i="83"/>
  <c r="I80" i="83"/>
  <c r="J80" i="83"/>
  <c r="I81" i="83"/>
  <c r="J81" i="83"/>
  <c r="I82" i="83"/>
  <c r="J82" i="83"/>
  <c r="I83" i="83"/>
  <c r="J83" i="83"/>
  <c r="I84" i="83"/>
  <c r="J84" i="83"/>
  <c r="I85" i="83"/>
  <c r="J85" i="83"/>
  <c r="I86" i="83"/>
  <c r="J86" i="83"/>
  <c r="I87" i="83"/>
  <c r="J87" i="83"/>
  <c r="I88" i="83"/>
  <c r="J88" i="83"/>
  <c r="I89" i="83"/>
  <c r="J89" i="83"/>
  <c r="I90" i="83"/>
  <c r="J90" i="83"/>
  <c r="I91" i="83"/>
  <c r="J91" i="83"/>
  <c r="I92" i="83"/>
  <c r="J92" i="83"/>
  <c r="I93" i="83"/>
  <c r="J93" i="83"/>
  <c r="I94" i="83"/>
  <c r="J94" i="83"/>
  <c r="I95" i="83"/>
  <c r="J95" i="83"/>
  <c r="I96" i="83"/>
  <c r="J96" i="83"/>
  <c r="I97" i="83"/>
  <c r="J97" i="83"/>
  <c r="I98" i="83"/>
  <c r="J98" i="83"/>
  <c r="I99" i="83"/>
  <c r="J99" i="83"/>
  <c r="I100" i="83"/>
  <c r="J100" i="83"/>
  <c r="I101" i="83"/>
  <c r="J101" i="83"/>
  <c r="I102" i="83"/>
  <c r="J102" i="83"/>
  <c r="I103" i="83"/>
  <c r="J103" i="83"/>
  <c r="I104" i="83"/>
  <c r="J104" i="83"/>
  <c r="I105" i="83"/>
  <c r="J105" i="83"/>
  <c r="I106" i="83"/>
  <c r="J106" i="83"/>
  <c r="I107" i="83"/>
  <c r="J107" i="83"/>
  <c r="I108" i="83"/>
  <c r="J108" i="83"/>
  <c r="I109" i="83"/>
  <c r="J109" i="83"/>
  <c r="I110" i="83"/>
  <c r="J110" i="83"/>
  <c r="I111" i="83"/>
  <c r="J111" i="83"/>
  <c r="I112" i="83"/>
  <c r="J112" i="83"/>
  <c r="I113" i="83"/>
  <c r="J113" i="83"/>
  <c r="I114" i="83"/>
  <c r="J114" i="83"/>
  <c r="I115" i="83"/>
  <c r="J115" i="83"/>
  <c r="I116" i="83"/>
  <c r="J116" i="83"/>
  <c r="I117" i="83"/>
  <c r="J117" i="83"/>
  <c r="I118" i="83"/>
  <c r="J118" i="83"/>
  <c r="I119" i="83"/>
  <c r="J119" i="83"/>
  <c r="I120" i="83"/>
  <c r="J120" i="83"/>
  <c r="I121" i="83"/>
  <c r="J121" i="83"/>
  <c r="I122" i="83"/>
  <c r="J122" i="83"/>
  <c r="I123" i="83"/>
  <c r="J123" i="83"/>
  <c r="I124" i="83"/>
  <c r="J124" i="83"/>
  <c r="I125" i="83"/>
  <c r="J125" i="83"/>
  <c r="I126" i="83"/>
  <c r="J126" i="83"/>
  <c r="I127" i="83"/>
  <c r="J127" i="83"/>
  <c r="I128" i="83"/>
  <c r="J128" i="83"/>
  <c r="I129" i="83"/>
  <c r="J129" i="83"/>
  <c r="J22" i="83"/>
  <c r="I23" i="83"/>
  <c r="I45" i="83" l="1"/>
  <c r="J45" i="83"/>
  <c r="I46" i="83"/>
  <c r="J46" i="83"/>
  <c r="I47" i="83"/>
  <c r="J47" i="83"/>
  <c r="I48" i="83"/>
  <c r="J48" i="83"/>
  <c r="I49" i="83"/>
  <c r="J49" i="83"/>
  <c r="I50" i="83"/>
  <c r="J50" i="83"/>
  <c r="I51" i="83"/>
  <c r="J51" i="83"/>
  <c r="I52" i="83"/>
  <c r="J52" i="83"/>
  <c r="I53" i="83"/>
  <c r="J53" i="83"/>
  <c r="I54" i="83"/>
  <c r="J54" i="83"/>
  <c r="I55" i="83"/>
  <c r="J55" i="83"/>
  <c r="I56" i="83"/>
  <c r="J56" i="83"/>
  <c r="I57" i="83"/>
  <c r="J57" i="83"/>
  <c r="I58" i="83"/>
  <c r="J58" i="83"/>
  <c r="I59" i="83"/>
  <c r="J59" i="83"/>
  <c r="I60" i="83"/>
  <c r="J60" i="83"/>
  <c r="I61" i="83"/>
  <c r="J61" i="83"/>
  <c r="I62" i="83"/>
  <c r="J62" i="83"/>
  <c r="I63" i="83"/>
  <c r="J63" i="83"/>
  <c r="I64" i="83"/>
  <c r="J64" i="83"/>
  <c r="I65" i="83"/>
  <c r="J65" i="83"/>
  <c r="I66" i="83"/>
  <c r="J66" i="83"/>
  <c r="I67" i="83"/>
  <c r="J67" i="83"/>
  <c r="I68" i="83"/>
  <c r="J68" i="83"/>
  <c r="I69" i="83"/>
  <c r="J69" i="83"/>
  <c r="I70" i="83"/>
  <c r="J70" i="83"/>
  <c r="I71" i="83"/>
  <c r="J71" i="83"/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H148" i="83"/>
  <c r="H138" i="83"/>
  <c r="H137" i="83"/>
  <c r="H140" i="83"/>
  <c r="H139" i="83"/>
  <c r="H136" i="83"/>
  <c r="H135" i="83" l="1"/>
  <c r="J148" i="83"/>
  <c r="E148" i="83"/>
  <c r="M135" i="83" l="1"/>
  <c r="M137" i="83" l="1"/>
  <c r="M136" i="83"/>
  <c r="M134" i="83"/>
  <c r="M133" i="83"/>
  <c r="M139" i="83"/>
  <c r="M138" i="83"/>
</calcChain>
</file>

<file path=xl/sharedStrings.xml><?xml version="1.0" encoding="utf-8"?>
<sst xmlns="http://schemas.openxmlformats.org/spreadsheetml/2006/main" count="515" uniqueCount="312">
  <si>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</si>
  <si>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</si>
  <si>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</si>
  <si>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</si>
  <si>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</si>
  <si>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</si>
  <si>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</si>
  <si>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</si>
  <si>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</si>
  <si>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</si>
  <si>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</si>
  <si>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</si>
  <si>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</si>
  <si>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</si>
  <si>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</si>
  <si>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</si>
  <si>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</si>
  <si>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</si>
  <si>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Федерация велосипедного спорта Удмуртской Республики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</si>
  <si>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</si>
  <si>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</si>
  <si>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</si>
  <si>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</si>
  <si>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</si>
  <si>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</si>
  <si>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</si>
  <si>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</si>
  <si>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</si>
  <si>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</si>
  <si>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</si>
  <si>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</si>
  <si>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</si>
  <si>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</si>
  <si>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</si>
  <si>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</si>
  <si>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</si>
  <si>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</si>
  <si>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</si>
  <si>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</si>
  <si>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</si>
  <si>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</si>
  <si>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</si>
  <si>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</si>
  <si>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</si>
  <si>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</si>
  <si>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</si>
  <si>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Новосибирская область</t>
  </si>
  <si>
    <t>ДИСТАНЦИЯ: ДЛИНА КРУГА/КРУГОВ</t>
  </si>
  <si>
    <t>НАЧАЛО ГОНКИ: 11ч 00м</t>
  </si>
  <si>
    <t>Московская область</t>
  </si>
  <si>
    <t>Тюменская область</t>
  </si>
  <si>
    <t>Санкт-Петербург</t>
  </si>
  <si>
    <t>Самарская область</t>
  </si>
  <si>
    <t>Москва</t>
  </si>
  <si>
    <t>Хабаровский край</t>
  </si>
  <si>
    <t>Свердловская область</t>
  </si>
  <si>
    <t>Калининградская область</t>
  </si>
  <si>
    <t>Ростовская область</t>
  </si>
  <si>
    <t>НС</t>
  </si>
  <si>
    <t>Ленинградская область</t>
  </si>
  <si>
    <t>СПАРТАКИАДА УЧАЩИХСЯ</t>
  </si>
  <si>
    <t>XI ЛЕТНЯЯ СПАРТАКИАДА УЧАЩИХСЯ (юношеская) РОССИИ 2022 года</t>
  </si>
  <si>
    <t>Девушки 15-16 лет</t>
  </si>
  <si>
    <t>Шоссе - индивидуальная гонка на время 15 км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</si>
  <si>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02 АВГУСТА 2022 ГОДА</t>
    </r>
  </si>
  <si>
    <t>ОКОНЧАНИЕ ГОНКИ: 13ч 20м</t>
  </si>
  <si>
    <t>№ ЕКП 2022: 700</t>
  </si>
  <si>
    <t>№ ВРВС: 0080541811Я</t>
  </si>
  <si>
    <t xml:space="preserve">Министерство по физической культуре, спорту и молодежной политике </t>
  </si>
  <si>
    <t>Администрации города Ижевска</t>
  </si>
  <si>
    <t>М.А. Иванова (ВК, г. Великие Луки)</t>
  </si>
  <si>
    <t>М.Н. Вострухин (ВК, г. Саратов)</t>
  </si>
  <si>
    <t>НАЗВАНИЕ ТРАССЫ / РЕГ. НОМЕР:</t>
  </si>
  <si>
    <t>15 км/1</t>
  </si>
  <si>
    <t>Е.А. Афанасьева (ВК, г. Верхняя Пышма)</t>
  </si>
  <si>
    <t>Температура: +21+24</t>
  </si>
  <si>
    <t>Влажность: 60 %</t>
  </si>
  <si>
    <t>Осадки: без осадков</t>
  </si>
  <si>
    <t>Ветер:</t>
  </si>
  <si>
    <t>Даньшина Полина</t>
  </si>
  <si>
    <t>24.02.2007</t>
  </si>
  <si>
    <t>Исмагилова Лилия</t>
  </si>
  <si>
    <t>16.01.2007</t>
  </si>
  <si>
    <t>Бор Елизавета</t>
  </si>
  <si>
    <t>18.05.2006</t>
  </si>
  <si>
    <t>Рыбина Светлана</t>
  </si>
  <si>
    <t>17.08.2006</t>
  </si>
  <si>
    <t>Кокарева Аглая</t>
  </si>
  <si>
    <t>23.09.2007</t>
  </si>
  <si>
    <t>27.11.2007</t>
  </si>
  <si>
    <t>Республика Башкортостан</t>
  </si>
  <si>
    <t>Елагина Диана</t>
  </si>
  <si>
    <t>07.03.2007</t>
  </si>
  <si>
    <t>Чертихина Юлия</t>
  </si>
  <si>
    <t>08.02.2007</t>
  </si>
  <si>
    <t>Алексеенко Сабрина</t>
  </si>
  <si>
    <t>22.06.2007</t>
  </si>
  <si>
    <t>Иркутская область</t>
  </si>
  <si>
    <t>Самойлович Дарина</t>
  </si>
  <si>
    <t>06.08.2007</t>
  </si>
  <si>
    <t>Дикая Арина</t>
  </si>
  <si>
    <t>05.07.2007</t>
  </si>
  <si>
    <t>Краснодарский край</t>
  </si>
  <si>
    <t>Зексель Надежда</t>
  </si>
  <si>
    <t>24.06.2008</t>
  </si>
  <si>
    <t>Мигачева Елизавета</t>
  </si>
  <si>
    <t>11.05.2007</t>
  </si>
  <si>
    <t>Слесарева Анастасия</t>
  </si>
  <si>
    <t>03.01.2007</t>
  </si>
  <si>
    <t>Псковская область</t>
  </si>
  <si>
    <t>Смирнова Анна</t>
  </si>
  <si>
    <t>28.09.2007</t>
  </si>
  <si>
    <t>Журавлева Мария</t>
  </si>
  <si>
    <t>27.02.2008</t>
  </si>
  <si>
    <t>Медведева Кристина</t>
  </si>
  <si>
    <t>29.05.2007</t>
  </si>
  <si>
    <t>Чибирева Анастасия</t>
  </si>
  <si>
    <t>10.03.2007</t>
  </si>
  <si>
    <t>Шишкина Виктория</t>
  </si>
  <si>
    <t>08.06.2008</t>
  </si>
  <si>
    <t>Цилинкевич Полина</t>
  </si>
  <si>
    <t>23.10.2008</t>
  </si>
  <si>
    <t>Кемеровская область</t>
  </si>
  <si>
    <t>Выволокина Анастасия</t>
  </si>
  <si>
    <t>28.06.2006</t>
  </si>
  <si>
    <t>Веселова Екатерина</t>
  </si>
  <si>
    <t>01.07.2007</t>
  </si>
  <si>
    <t>Политаева Дарья</t>
  </si>
  <si>
    <t>11.12.2006</t>
  </si>
  <si>
    <t>Баринова Диана</t>
  </si>
  <si>
    <t>26.02.2007</t>
  </si>
  <si>
    <t>Юдина Александра</t>
  </si>
  <si>
    <t>21.05.2007</t>
  </si>
  <si>
    <t>Кисиева Арина</t>
  </si>
  <si>
    <t>21.07.2006</t>
  </si>
  <si>
    <t>Зорина Марина</t>
  </si>
  <si>
    <t>13.02.2007</t>
  </si>
  <si>
    <t>Челябинская область</t>
  </si>
  <si>
    <t>Щекотова Анастасия</t>
  </si>
  <si>
    <t>08.03.2006</t>
  </si>
  <si>
    <t>Голькова Юлия</t>
  </si>
  <si>
    <t>21.02.2007</t>
  </si>
  <si>
    <t>Фатеева Александра</t>
  </si>
  <si>
    <t>12.03.2006</t>
  </si>
  <si>
    <t>Игнатьева Ксения</t>
  </si>
  <si>
    <t>02.01.2006</t>
  </si>
  <si>
    <t>Забайкальский край</t>
  </si>
  <si>
    <t>Сороколатова Софья</t>
  </si>
  <si>
    <t>02.08.2006</t>
  </si>
  <si>
    <t>Республика Крым</t>
  </si>
  <si>
    <t>Никонова Алена</t>
  </si>
  <si>
    <t>05.04.2006</t>
  </si>
  <si>
    <t>Плеханова Дарья</t>
  </si>
  <si>
    <t>15.03.2006</t>
  </si>
  <si>
    <t>Слесарева Елизавета</t>
  </si>
  <si>
    <t>Лазарева Анастасия</t>
  </si>
  <si>
    <t>04.07.2007</t>
  </si>
  <si>
    <t>Булавкина Анастасия</t>
  </si>
  <si>
    <t>06.10.2007</t>
  </si>
  <si>
    <t>Белозерова Милена</t>
  </si>
  <si>
    <t>06.09.2007</t>
  </si>
  <si>
    <t>Сашенкова Александра</t>
  </si>
  <si>
    <t>11.01.2008</t>
  </si>
  <si>
    <t>Минашкина Т амила</t>
  </si>
  <si>
    <t>23.05.2008</t>
  </si>
  <si>
    <t>Воронежская область</t>
  </si>
  <si>
    <t>Осипова Виктория</t>
  </si>
  <si>
    <t>21.07.2007</t>
  </si>
  <si>
    <t>Корчебная Ольга</t>
  </si>
  <si>
    <t>28.01.2008</t>
  </si>
  <si>
    <t>Оренбургская область</t>
  </si>
  <si>
    <t>Маркина Ксения</t>
  </si>
  <si>
    <t>22.08.2006</t>
  </si>
  <si>
    <t>Мальцева Александра</t>
  </si>
  <si>
    <t>18.07.2007</t>
  </si>
  <si>
    <t>Пинегина Александра</t>
  </si>
  <si>
    <t>14.06.2007</t>
  </si>
  <si>
    <t>Чувашская Республика</t>
  </si>
  <si>
    <t>Ёлышева Светлана</t>
  </si>
  <si>
    <t>11.08.2007</t>
  </si>
  <si>
    <t>Закутько Олеся</t>
  </si>
  <si>
    <t>25.09.2006</t>
  </si>
  <si>
    <t>Недорезова Алиса</t>
  </si>
  <si>
    <t>15.06.2007</t>
  </si>
  <si>
    <t>Акулаева Екатерина</t>
  </si>
  <si>
    <t>22.11.2006</t>
  </si>
  <si>
    <t>Савченко Ольга</t>
  </si>
  <si>
    <t>23.04.2006</t>
  </si>
  <si>
    <t>Кузнецова Ксения</t>
  </si>
  <si>
    <t>14.05.2008</t>
  </si>
  <si>
    <t>Канищева Софья</t>
  </si>
  <si>
    <t>16.12.2006</t>
  </si>
  <si>
    <t>Юдакова Ирина</t>
  </si>
  <si>
    <t>01.05.2007</t>
  </si>
  <si>
    <t>Камильянова Эвелина</t>
  </si>
  <si>
    <t>08.07.2008</t>
  </si>
  <si>
    <t>Балухина Ариадна</t>
  </si>
  <si>
    <t>14.02.2006</t>
  </si>
  <si>
    <t>Герасимова Александра</t>
  </si>
  <si>
    <t>23.07.2008</t>
  </si>
  <si>
    <t>Мальцева Анастасия</t>
  </si>
  <si>
    <t>14.08.2008</t>
  </si>
  <si>
    <t>Касимова Лиана</t>
  </si>
  <si>
    <t>13.07.2006</t>
  </si>
  <si>
    <t>Республика Татарстан</t>
  </si>
  <si>
    <t>Шушакова Ульяна</t>
  </si>
  <si>
    <t>02.09.2007</t>
  </si>
  <si>
    <t>Самойлова Анастасия</t>
  </si>
  <si>
    <t>22.01.2006</t>
  </si>
  <si>
    <t>Мигунова Ольга</t>
  </si>
  <si>
    <t>Жучкова Анастасия</t>
  </si>
  <si>
    <t>15.07.2007</t>
  </si>
  <si>
    <t>Пензенская область</t>
  </si>
  <si>
    <t>Грязнова Дарья</t>
  </si>
  <si>
    <t>11.05.2006</t>
  </si>
  <si>
    <t>Богданова Елизавета</t>
  </si>
  <si>
    <t>12.03.2007</t>
  </si>
  <si>
    <t>Илларионова Ангелина</t>
  </si>
  <si>
    <t>19.01.2008</t>
  </si>
  <si>
    <t>Журавлева Дарья</t>
  </si>
  <si>
    <t>22.08.2007</t>
  </si>
  <si>
    <t>Кичигина Кристина</t>
  </si>
  <si>
    <t>30.06.2006</t>
  </si>
  <si>
    <t>Афанасьева Дарья</t>
  </si>
  <si>
    <t>Республика Адыгея</t>
  </si>
  <si>
    <t>Картовец Дарья</t>
  </si>
  <si>
    <t>18.11.2007</t>
  </si>
  <si>
    <t>Алейник Полина</t>
  </si>
  <si>
    <t>15.08.2007</t>
  </si>
  <si>
    <t>Зарина Дарья</t>
  </si>
  <si>
    <t>03.12.2007</t>
  </si>
  <si>
    <t>14.08.2007</t>
  </si>
  <si>
    <t>Короткая Анастасия</t>
  </si>
  <si>
    <t>01.12.2006</t>
  </si>
  <si>
    <t>Алексеева Анфиса</t>
  </si>
  <si>
    <t>15.05.2007</t>
  </si>
  <si>
    <t>Ваганина Ирина</t>
  </si>
  <si>
    <t>18.06.2007</t>
  </si>
  <si>
    <t>Аболова Елизавета</t>
  </si>
  <si>
    <t>25.11.2007</t>
  </si>
  <si>
    <t>Красюк Варвара</t>
  </si>
  <si>
    <t>28.10.2007</t>
  </si>
  <si>
    <t>Хрусталь Т атьяна</t>
  </si>
  <si>
    <t>13.07.2008</t>
  </si>
  <si>
    <t>Хатунцева Александра</t>
  </si>
  <si>
    <t>31.01.2008</t>
  </si>
  <si>
    <t>Хохлова Дарья</t>
  </si>
  <si>
    <t>23.04.2007</t>
  </si>
  <si>
    <t>Берг Виктория</t>
  </si>
  <si>
    <t>27.07.2006</t>
  </si>
  <si>
    <t>Лапицкая Виктория</t>
  </si>
  <si>
    <t>27.08.2006</t>
  </si>
  <si>
    <t>Соломатина Алина</t>
  </si>
  <si>
    <t>13.02.2008</t>
  </si>
  <si>
    <t>Кириченко Лилиана</t>
  </si>
  <si>
    <t>03.03.2007</t>
  </si>
  <si>
    <t>Сизых Кристина</t>
  </si>
  <si>
    <t>29.11.2007</t>
  </si>
  <si>
    <t>Казанкова Дарья</t>
  </si>
  <si>
    <t>16.10.2008</t>
  </si>
  <si>
    <t>Кухаренко Кира</t>
  </si>
  <si>
    <t>25.04.2007</t>
  </si>
  <si>
    <t>Саратовская область</t>
  </si>
  <si>
    <t>Угроватова Алиса</t>
  </si>
  <si>
    <t>23.05.2006</t>
  </si>
  <si>
    <t>Колосова Вероника</t>
  </si>
  <si>
    <t>05.01.2006</t>
  </si>
  <si>
    <t>Кузьмина Ирина</t>
  </si>
  <si>
    <t>23.01.2008</t>
  </si>
  <si>
    <t>Ли Анна</t>
  </si>
  <si>
    <t>30.04.2008</t>
  </si>
  <si>
    <t>Адитатова Диана</t>
  </si>
  <si>
    <t>Шакирова Екатерина</t>
  </si>
  <si>
    <t>14.03.2008</t>
  </si>
  <si>
    <t>Розанова Анастасия</t>
  </si>
  <si>
    <t>19.06.2006</t>
  </si>
  <si>
    <t>Викторова Виктория</t>
  </si>
  <si>
    <t>24.09.2007</t>
  </si>
  <si>
    <t>Никитина Кристина</t>
  </si>
  <si>
    <t>13.11.2008</t>
  </si>
  <si>
    <t>Василенко Владислава</t>
  </si>
  <si>
    <t>31.12.2006</t>
  </si>
  <si>
    <t>Самодурова Яна</t>
  </si>
  <si>
    <t>14.12.2008</t>
  </si>
  <si>
    <t>Бузырева Анастасия</t>
  </si>
  <si>
    <t>26.09.2007</t>
  </si>
  <si>
    <t>Крывенко Светлана</t>
  </si>
  <si>
    <t>30.11.2007</t>
  </si>
  <si>
    <t>Кузьминова Яна</t>
  </si>
  <si>
    <t>25.06.2006</t>
  </si>
  <si>
    <t>Ащеулова Анна</t>
  </si>
  <si>
    <t>17.04.2008</t>
  </si>
  <si>
    <t>Жукова Вероника</t>
  </si>
  <si>
    <t>30.10.2006</t>
  </si>
  <si>
    <t>Бойцова Василиса</t>
  </si>
  <si>
    <t>01.07.2008</t>
  </si>
  <si>
    <t>Толстых Диана</t>
  </si>
  <si>
    <t>21.08.2007</t>
  </si>
  <si>
    <t>Алексеева Дарья</t>
  </si>
  <si>
    <t>24.04.2006</t>
  </si>
  <si>
    <t>Пчелинцева Анастасия</t>
  </si>
  <si>
    <t>04.04.2006</t>
  </si>
  <si>
    <t>Гаврина Вероника</t>
  </si>
  <si>
    <t>14.04.2008</t>
  </si>
  <si>
    <t>Бонадыкова Анастасия</t>
  </si>
  <si>
    <t>05.09.2006</t>
  </si>
  <si>
    <t>ОЧКИ</t>
  </si>
  <si>
    <t>п.п. 2.12.007 лидирование, штраф 00:16,0</t>
  </si>
  <si>
    <t xml:space="preserve"> МАКСИМАЛЬНЫЙ ПЕРЕПАД (HD):</t>
  </si>
  <si>
    <t xml:space="preserve"> СУММА ПЕРЕПАДОВ (ТС):</t>
  </si>
  <si>
    <t>Гаджи Александра</t>
  </si>
  <si>
    <t>Горбаченко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</si>
</sst>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&quot; км&quot;"/>
    <numFmt numFmtId="166" formatCode="h:mm:ss.00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9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166" fontId="10" fillId="0" borderId="40" xfId="0" applyNumberFormat="1" applyFont="1" applyBorder="1" applyAlignment="1">
      <alignment horizontal="center" vertical="center"/>
    </xf>
    <xf numFmtId="0" fontId="45" fillId="0" borderId="34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200103</xdr:colOff>
      <xdr:row>0</xdr:row>
      <xdr:rowOff>122466</xdr:rowOff>
    </xdr:from>
    <xdr:to>
      <xdr:col>3</xdr:col>
      <xdr:colOff>312496</xdr:colOff>
      <xdr:row>2</xdr:row>
      <xdr:rowOff>217714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603" y="122466"/>
          <a:ext cx="996857" cy="639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54427</xdr:rowOff>
    </xdr:from>
    <xdr:to>
      <xdr:col>2</xdr:col>
      <xdr:colOff>89022</xdr:colOff>
      <xdr:row>2</xdr:row>
      <xdr:rowOff>190500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7"/>
          <a:ext cx="1041522" cy="680359"/>
        </a:xfrm>
        <a:prstGeom prst="rect">
          <a:avLst/>
        </a:prstGeom>
      </xdr:spPr>
    </xdr:pic>
    <xdr:clientData/>
  </xdr:twoCellAnchor>
  <xdr:oneCellAnchor>
    <xdr:from>
      <xdr:col>12</xdr:col>
      <xdr:colOff>204107</xdr:colOff>
      <xdr:row>0</xdr:row>
      <xdr:rowOff>68034</xdr:rowOff>
    </xdr:from>
    <xdr:ext cx="648562" cy="715153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42071" y="68034"/>
          <a:ext cx="648562" cy="7151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149"/>
  <sheetViews>
    <sheetView tabSelected="1" view="pageBreakPreview" topLeftCell="A20" zoomScale="70" zoomScaleNormal="90" zoomScaleSheetLayoutView="70" workbookViewId="0">
      <selection activeCell="D28" sqref="D28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3.28515625" style="21" customWidth="1"/>
    <col min="4" max="4" width="19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6.85546875" style="7" customWidth="1"/>
    <col min="9" max="9" width="15.7109375" style="7" customWidth="1"/>
    <col min="10" max="10" width="10.5703125" style="7" customWidth="1"/>
    <col min="11" max="11" width="7.7109375" style="7" customWidth="1"/>
    <col min="12" max="12" width="12.85546875" style="7" customWidth="1"/>
    <col min="13" max="13" width="19.28515625" style="7" customWidth="1"/>
    <col min="14" max="14" width="5.140625" style="6" customWidth="1"/>
    <col min="15" max="15" width="4.42578125" style="6" customWidth="1"/>
    <col min="16" max="16" width="4.85546875" style="7" customWidth="1"/>
    <col min="17" max="17" width="4.5703125" style="7" customWidth="1"/>
    <col min="18" max="18" width="5" style="7" customWidth="1"/>
    <col min="19" max="23" width="5.7109375" style="7" customWidth="1"/>
    <col min="24" max="16384" width="9.140625" style="7"/>
  </cols>
  <sheetData>
    <row r="1" spans="1:24" ht="21.7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24" ht="21.75" customHeight="1" x14ac:dyDescent="0.2">
      <c r="A2" s="133" t="s">
        <v>68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24" ht="21.75" customHeight="1" x14ac:dyDescent="0.2">
      <c r="A3" s="133" t="s">
        <v>69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24" ht="21.75" customHeight="1" x14ac:dyDescent="0.2">
      <c r="A4" s="133" t="s">
        <v>10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24" ht="22.5" customHeight="1" x14ac:dyDescent="0.2">
      <c r="A5" s="133" t="s">
        <v>18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24" s="9" customFormat="1" ht="28.5" x14ac:dyDescent="0.2">
      <c r="A6" s="134" t="s">
        <v>60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8"/>
      <c r="O6" s="8"/>
      <c r="X6"/>
    </row>
    <row r="7" spans="1:24" s="9" customFormat="1" ht="19.5" customHeight="1" x14ac:dyDescent="0.2">
      <c r="A7" s="124" t="s">
        <v>19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8"/>
      <c r="O7" s="8"/>
    </row>
    <row r="8" spans="1:24" s="9" customFormat="1" ht="23.25" customHeight="1" thickBot="1" x14ac:dyDescent="0.25">
      <c r="A8" s="124" t="s">
        <v>61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8"/>
      <c r="O8" s="8"/>
    </row>
    <row r="9" spans="1:24" ht="19.5" customHeight="1" thickTop="1" x14ac:dyDescent="0.2">
      <c r="A9" s="125" t="s">
        <v>27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7"/>
    </row>
    <row r="10" spans="1:24" ht="18" customHeight="1" x14ac:dyDescent="0.2">
      <c r="A10" s="121" t="s">
        <v>63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1:24" ht="19.5" customHeight="1" x14ac:dyDescent="0.2">
      <c r="A11" s="121" t="s">
        <v>62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</row>
    <row r="12" spans="1:24" ht="15.75" x14ac:dyDescent="0.2">
      <c r="A12" s="5" t="s">
        <v>29</v>
      </c>
      <c r="B12" s="10"/>
      <c r="C12" s="10"/>
      <c r="D12" s="11"/>
      <c r="E12" s="12"/>
      <c r="F12" s="12"/>
      <c r="G12" s="13" t="s">
        <v>48</v>
      </c>
      <c r="H12" s="12"/>
      <c r="I12" s="14"/>
      <c r="J12" s="14"/>
      <c r="K12" s="14"/>
      <c r="L12" s="1"/>
      <c r="M12" s="2" t="s">
        <v>67</v>
      </c>
    </row>
    <row r="13" spans="1:24" ht="15.75" x14ac:dyDescent="0.2">
      <c r="A13" s="15" t="s">
        <v>64</v>
      </c>
      <c r="B13" s="16"/>
      <c r="C13" s="16"/>
      <c r="D13" s="17"/>
      <c r="E13" s="17"/>
      <c r="F13" s="17"/>
      <c r="G13" s="18" t="s">
        <v>65</v>
      </c>
      <c r="H13" s="17"/>
      <c r="I13" s="19"/>
      <c r="J13" s="19"/>
      <c r="K13" s="19"/>
      <c r="L13" s="3"/>
      <c r="M13" s="4" t="s">
        <v>66</v>
      </c>
    </row>
    <row r="14" spans="1:24" ht="6" customHeight="1" x14ac:dyDescent="0.2">
      <c r="A14" s="20"/>
      <c r="D14" s="22"/>
      <c r="I14" s="23"/>
      <c r="J14" s="23"/>
      <c r="K14" s="23"/>
      <c r="L14" s="23"/>
      <c r="M14" s="24"/>
    </row>
    <row r="15" spans="1:24" ht="15" x14ac:dyDescent="0.2">
      <c r="A15" s="114" t="s">
        <v>9</v>
      </c>
      <c r="B15" s="115"/>
      <c r="C15" s="115"/>
      <c r="D15" s="115"/>
      <c r="E15" s="115"/>
      <c r="F15" s="115"/>
      <c r="G15" s="116"/>
      <c r="H15" s="117" t="s">
        <v>1</v>
      </c>
      <c r="I15" s="115"/>
      <c r="J15" s="115"/>
      <c r="K15" s="115"/>
      <c r="L15" s="115"/>
      <c r="M15" s="118"/>
    </row>
    <row r="16" spans="1:24" ht="15" x14ac:dyDescent="0.2">
      <c r="A16" s="25" t="s">
        <v>21</v>
      </c>
      <c r="B16" s="26"/>
      <c r="C16" s="26"/>
      <c r="D16" s="27"/>
      <c r="E16" s="28"/>
      <c r="F16" s="27"/>
      <c r="G16" s="29"/>
      <c r="H16" s="30" t="s">
        <v>72</v>
      </c>
      <c r="I16" s="31"/>
      <c r="J16" s="31"/>
      <c r="K16" s="31"/>
      <c r="L16" s="49"/>
      <c r="M16" s="32"/>
    </row>
    <row r="17" spans="1:15" ht="15" x14ac:dyDescent="0.2">
      <c r="A17" s="25" t="s">
        <v>22</v>
      </c>
      <c r="B17" s="49"/>
      <c r="C17" s="49"/>
      <c r="D17" s="33"/>
      <c r="F17" s="33"/>
      <c r="G17" s="93" t="s">
        <v>74</v>
      </c>
      <c r="H17" s="30" t="s">
        <v>308</v>
      </c>
      <c r="I17" s="31"/>
      <c r="J17" s="31"/>
      <c r="K17" s="31"/>
      <c r="L17" s="49"/>
      <c r="M17" s="34"/>
    </row>
    <row r="18" spans="1:15" ht="15" x14ac:dyDescent="0.2">
      <c r="A18" s="35" t="s">
        <v>23</v>
      </c>
      <c r="B18" s="26"/>
      <c r="C18" s="26"/>
      <c r="D18" s="31"/>
      <c r="E18" s="28"/>
      <c r="F18" s="27"/>
      <c r="G18" s="36" t="s">
        <v>70</v>
      </c>
      <c r="H18" s="30" t="s">
        <v>309</v>
      </c>
      <c r="I18" s="31"/>
      <c r="J18" s="31"/>
      <c r="K18" s="31"/>
      <c r="L18" s="49"/>
      <c r="M18" s="34"/>
    </row>
    <row r="19" spans="1:15" ht="15.75" thickBot="1" x14ac:dyDescent="0.25">
      <c r="A19" s="79" t="s">
        <v>24</v>
      </c>
      <c r="B19" s="80"/>
      <c r="C19" s="80"/>
      <c r="D19" s="81"/>
      <c r="E19" s="81"/>
      <c r="F19" s="82"/>
      <c r="G19" s="94" t="s">
        <v>71</v>
      </c>
      <c r="H19" s="83" t="s">
        <v>47</v>
      </c>
      <c r="I19" s="81"/>
      <c r="J19" s="84">
        <v>15</v>
      </c>
      <c r="K19" s="84"/>
      <c r="L19" s="80"/>
      <c r="M19" s="85" t="s">
        <v>73</v>
      </c>
    </row>
    <row r="20" spans="1:15" ht="9" customHeight="1" thickTop="1" thickBot="1" x14ac:dyDescent="0.25">
      <c r="A20" s="20"/>
      <c r="M20" s="37"/>
    </row>
    <row r="21" spans="1:15" s="39" customFormat="1" ht="25.5" customHeight="1" thickTop="1" x14ac:dyDescent="0.2">
      <c r="A21" s="87" t="s">
        <v>6</v>
      </c>
      <c r="B21" s="88" t="s">
        <v>12</v>
      </c>
      <c r="C21" s="88" t="s">
        <v>20</v>
      </c>
      <c r="D21" s="88" t="s">
        <v>2</v>
      </c>
      <c r="E21" s="88" t="s">
        <v>45</v>
      </c>
      <c r="F21" s="88" t="s">
        <v>8</v>
      </c>
      <c r="G21" s="88" t="s">
        <v>13</v>
      </c>
      <c r="H21" s="88" t="s">
        <v>7</v>
      </c>
      <c r="I21" s="88" t="s">
        <v>26</v>
      </c>
      <c r="J21" s="88" t="s">
        <v>25</v>
      </c>
      <c r="K21" s="88" t="s">
        <v>306</v>
      </c>
      <c r="L21" s="89" t="s">
        <v>28</v>
      </c>
      <c r="M21" s="90" t="s">
        <v>14</v>
      </c>
      <c r="N21" s="38"/>
      <c r="O21" s="38"/>
    </row>
    <row r="22" spans="1:15" ht="24.75" customHeight="1" x14ac:dyDescent="0.2">
      <c r="A22" s="103">
        <v>1</v>
      </c>
      <c r="B22" s="104">
        <v>76</v>
      </c>
      <c r="C22" s="104">
        <v>10111632836</v>
      </c>
      <c r="D22" s="66" t="s">
        <v>79</v>
      </c>
      <c r="E22" s="67" t="s">
        <v>80</v>
      </c>
      <c r="F22" s="68" t="s">
        <v>15</v>
      </c>
      <c r="G22" s="69" t="s">
        <v>51</v>
      </c>
      <c r="H22" s="106">
        <v>1.6094907407407408E-2</v>
      </c>
      <c r="I22" s="106"/>
      <c r="J22" s="65">
        <f>$J$19/(HOUR(H22)+MINUTE(H22)/60+SECOND(H22)/3600)</f>
        <v>38.820992092020127</v>
      </c>
      <c r="K22" s="109">
        <v>100</v>
      </c>
      <c r="L22" s="71" t="s">
        <v>15</v>
      </c>
      <c r="M22" s="70"/>
    </row>
    <row r="23" spans="1:15" ht="24.75" customHeight="1" x14ac:dyDescent="0.2">
      <c r="A23" s="103">
        <v>2</v>
      </c>
      <c r="B23" s="104">
        <v>75</v>
      </c>
      <c r="C23" s="104">
        <v>10095661683</v>
      </c>
      <c r="D23" s="66" t="s">
        <v>81</v>
      </c>
      <c r="E23" s="67" t="s">
        <v>82</v>
      </c>
      <c r="F23" s="68" t="s">
        <v>15</v>
      </c>
      <c r="G23" s="69" t="s">
        <v>51</v>
      </c>
      <c r="H23" s="106">
        <v>1.611574074074074E-2</v>
      </c>
      <c r="I23" s="107">
        <f>H23-$H$22</f>
        <v>2.0833333333331039E-5</v>
      </c>
      <c r="J23" s="65">
        <f t="shared" ref="J23:J44" si="0">$J$19/(HOUR(H23)+MINUTE(H23)/60+SECOND(H23)/3600)</f>
        <v>38.793103448275858</v>
      </c>
      <c r="K23" s="109">
        <v>70</v>
      </c>
      <c r="L23" s="71" t="s">
        <v>15</v>
      </c>
      <c r="M23" s="70"/>
    </row>
    <row r="24" spans="1:15" ht="24.75" customHeight="1" x14ac:dyDescent="0.2">
      <c r="A24" s="103">
        <v>3</v>
      </c>
      <c r="B24" s="104">
        <v>77</v>
      </c>
      <c r="C24" s="104">
        <v>10092421378</v>
      </c>
      <c r="D24" s="66" t="s">
        <v>83</v>
      </c>
      <c r="E24" s="67" t="s">
        <v>84</v>
      </c>
      <c r="F24" s="68" t="s">
        <v>15</v>
      </c>
      <c r="G24" s="69" t="s">
        <v>51</v>
      </c>
      <c r="H24" s="106">
        <v>1.6273148148148148E-2</v>
      </c>
      <c r="I24" s="107">
        <f t="shared" ref="I24:I44" si="1">H24-$H$22</f>
        <v>1.7824074074073923E-4</v>
      </c>
      <c r="J24" s="65">
        <f t="shared" si="0"/>
        <v>38.40682788051209</v>
      </c>
      <c r="K24" s="109">
        <v>50</v>
      </c>
      <c r="L24" s="71" t="s">
        <v>15</v>
      </c>
      <c r="M24" s="70"/>
    </row>
    <row r="25" spans="1:15" ht="24.75" customHeight="1" x14ac:dyDescent="0.2">
      <c r="A25" s="103">
        <v>4</v>
      </c>
      <c r="B25" s="104">
        <v>28</v>
      </c>
      <c r="C25" s="104">
        <v>10096561157</v>
      </c>
      <c r="D25" s="66" t="s">
        <v>85</v>
      </c>
      <c r="E25" s="67" t="s">
        <v>86</v>
      </c>
      <c r="F25" s="68" t="s">
        <v>38</v>
      </c>
      <c r="G25" s="69" t="s">
        <v>53</v>
      </c>
      <c r="H25" s="106">
        <v>1.6495370370370372E-2</v>
      </c>
      <c r="I25" s="107">
        <f t="shared" si="1"/>
        <v>4.0046296296296358E-4</v>
      </c>
      <c r="J25" s="65">
        <f t="shared" si="0"/>
        <v>37.89473684210526</v>
      </c>
      <c r="K25" s="109">
        <v>30</v>
      </c>
      <c r="L25" s="71" t="s">
        <v>15</v>
      </c>
      <c r="M25" s="70"/>
    </row>
    <row r="26" spans="1:15" ht="24.75" customHeight="1" x14ac:dyDescent="0.2">
      <c r="A26" s="103">
        <v>5</v>
      </c>
      <c r="B26" s="104">
        <v>73</v>
      </c>
      <c r="C26" s="104">
        <v>10111631927</v>
      </c>
      <c r="D26" s="66" t="s">
        <v>87</v>
      </c>
      <c r="E26" s="67" t="s">
        <v>88</v>
      </c>
      <c r="F26" s="68" t="s">
        <v>15</v>
      </c>
      <c r="G26" s="69" t="s">
        <v>51</v>
      </c>
      <c r="H26" s="106">
        <v>1.6498842592592593E-2</v>
      </c>
      <c r="I26" s="107">
        <f t="shared" si="1"/>
        <v>4.0393518518518426E-4</v>
      </c>
      <c r="J26" s="65">
        <f t="shared" si="0"/>
        <v>37.89473684210526</v>
      </c>
      <c r="K26" s="109">
        <v>20</v>
      </c>
      <c r="L26" s="71" t="s">
        <v>15</v>
      </c>
      <c r="M26" s="70"/>
    </row>
    <row r="27" spans="1:15" ht="24.75" customHeight="1" x14ac:dyDescent="0.2">
      <c r="A27" s="103">
        <v>6</v>
      </c>
      <c r="B27" s="104">
        <v>57</v>
      </c>
      <c r="C27" s="104">
        <v>10113514434</v>
      </c>
      <c r="D27" s="66" t="s">
        <v>311</v>
      </c>
      <c r="E27" s="67" t="s">
        <v>89</v>
      </c>
      <c r="F27" s="68" t="s">
        <v>38</v>
      </c>
      <c r="G27" s="69" t="s">
        <v>90</v>
      </c>
      <c r="H27" s="106">
        <v>1.6508101851851854E-2</v>
      </c>
      <c r="I27" s="107">
        <f t="shared" si="1"/>
        <v>4.131944444444452E-4</v>
      </c>
      <c r="J27" s="65">
        <f t="shared" si="0"/>
        <v>37.868162692847122</v>
      </c>
      <c r="K27" s="109">
        <v>18</v>
      </c>
      <c r="L27" s="71" t="s">
        <v>15</v>
      </c>
      <c r="M27" s="70"/>
    </row>
    <row r="28" spans="1:15" ht="24.75" customHeight="1" x14ac:dyDescent="0.2">
      <c r="A28" s="103">
        <v>7</v>
      </c>
      <c r="B28" s="104">
        <v>26</v>
      </c>
      <c r="C28" s="104">
        <v>10089713260</v>
      </c>
      <c r="D28" s="66" t="s">
        <v>91</v>
      </c>
      <c r="E28" s="67" t="s">
        <v>92</v>
      </c>
      <c r="F28" s="68" t="s">
        <v>15</v>
      </c>
      <c r="G28" s="69" t="s">
        <v>59</v>
      </c>
      <c r="H28" s="106">
        <v>1.6524305555555556E-2</v>
      </c>
      <c r="I28" s="107">
        <f t="shared" si="1"/>
        <v>4.293981481481475E-4</v>
      </c>
      <c r="J28" s="65">
        <f t="shared" si="0"/>
        <v>37.815126050420169</v>
      </c>
      <c r="K28" s="109">
        <v>16</v>
      </c>
      <c r="L28" s="71" t="s">
        <v>15</v>
      </c>
      <c r="M28" s="70"/>
    </row>
    <row r="29" spans="1:15" ht="24.75" customHeight="1" x14ac:dyDescent="0.2">
      <c r="A29" s="103">
        <v>8</v>
      </c>
      <c r="B29" s="104">
        <v>74</v>
      </c>
      <c r="C29" s="104">
        <v>10080748238</v>
      </c>
      <c r="D29" s="66" t="s">
        <v>93</v>
      </c>
      <c r="E29" s="67" t="s">
        <v>94</v>
      </c>
      <c r="F29" s="68" t="s">
        <v>15</v>
      </c>
      <c r="G29" s="69" t="s">
        <v>51</v>
      </c>
      <c r="H29" s="106">
        <v>1.6717592592592593E-2</v>
      </c>
      <c r="I29" s="107">
        <f t="shared" si="1"/>
        <v>6.2268518518518445E-4</v>
      </c>
      <c r="J29" s="65">
        <f t="shared" si="0"/>
        <v>37.396121883656505</v>
      </c>
      <c r="K29" s="109">
        <v>14</v>
      </c>
      <c r="L29" s="71" t="s">
        <v>15</v>
      </c>
      <c r="M29" s="70"/>
    </row>
    <row r="30" spans="1:15" ht="24.75" customHeight="1" x14ac:dyDescent="0.2">
      <c r="A30" s="103">
        <v>9</v>
      </c>
      <c r="B30" s="104">
        <v>12</v>
      </c>
      <c r="C30" s="104">
        <v>10117776774</v>
      </c>
      <c r="D30" s="66" t="s">
        <v>95</v>
      </c>
      <c r="E30" s="67" t="s">
        <v>96</v>
      </c>
      <c r="F30" s="68" t="s">
        <v>15</v>
      </c>
      <c r="G30" s="69" t="s">
        <v>97</v>
      </c>
      <c r="H30" s="106">
        <v>1.6917824074074075E-2</v>
      </c>
      <c r="I30" s="107">
        <f t="shared" si="1"/>
        <v>8.2291666666666624E-4</v>
      </c>
      <c r="J30" s="65">
        <f t="shared" si="0"/>
        <v>36.935704514363884</v>
      </c>
      <c r="K30" s="109">
        <v>12</v>
      </c>
      <c r="L30" s="71"/>
      <c r="M30" s="70"/>
    </row>
    <row r="31" spans="1:15" ht="24.75" customHeight="1" x14ac:dyDescent="0.2">
      <c r="A31" s="103">
        <v>10</v>
      </c>
      <c r="B31" s="104">
        <v>67</v>
      </c>
      <c r="C31" s="104">
        <v>10123679933</v>
      </c>
      <c r="D31" s="66" t="s">
        <v>98</v>
      </c>
      <c r="E31" s="67" t="s">
        <v>99</v>
      </c>
      <c r="F31" s="68" t="s">
        <v>15</v>
      </c>
      <c r="G31" s="69" t="s">
        <v>57</v>
      </c>
      <c r="H31" s="106">
        <v>1.6983796296296295E-2</v>
      </c>
      <c r="I31" s="107">
        <f t="shared" si="1"/>
        <v>8.8888888888888698E-4</v>
      </c>
      <c r="J31" s="65">
        <f t="shared" si="0"/>
        <v>36.809815950920246</v>
      </c>
      <c r="K31" s="109">
        <v>10</v>
      </c>
      <c r="L31" s="71"/>
      <c r="M31" s="70"/>
    </row>
    <row r="32" spans="1:15" ht="24.75" customHeight="1" x14ac:dyDescent="0.2">
      <c r="A32" s="103">
        <v>11</v>
      </c>
      <c r="B32" s="104">
        <v>24</v>
      </c>
      <c r="C32" s="104">
        <v>10117684020</v>
      </c>
      <c r="D32" s="66" t="s">
        <v>100</v>
      </c>
      <c r="E32" s="67" t="s">
        <v>101</v>
      </c>
      <c r="F32" s="68" t="s">
        <v>15</v>
      </c>
      <c r="G32" s="69" t="s">
        <v>102</v>
      </c>
      <c r="H32" s="106">
        <v>1.6988425925925928E-2</v>
      </c>
      <c r="I32" s="107">
        <f t="shared" si="1"/>
        <v>8.9351851851851918E-4</v>
      </c>
      <c r="J32" s="65">
        <f t="shared" si="0"/>
        <v>36.78474114441417</v>
      </c>
      <c r="K32" s="109">
        <v>8</v>
      </c>
      <c r="L32" s="71"/>
      <c r="M32" s="70"/>
    </row>
    <row r="33" spans="1:13" ht="24.75" customHeight="1" x14ac:dyDescent="0.2">
      <c r="A33" s="103">
        <v>12</v>
      </c>
      <c r="B33" s="104">
        <v>27</v>
      </c>
      <c r="C33" s="104">
        <v>10127364115</v>
      </c>
      <c r="D33" s="66" t="s">
        <v>103</v>
      </c>
      <c r="E33" s="67" t="s">
        <v>104</v>
      </c>
      <c r="F33" s="68" t="s">
        <v>40</v>
      </c>
      <c r="G33" s="69" t="s">
        <v>59</v>
      </c>
      <c r="H33" s="106">
        <v>1.7182870370370369E-2</v>
      </c>
      <c r="I33" s="107">
        <f t="shared" si="1"/>
        <v>1.0879629629629607E-3</v>
      </c>
      <c r="J33" s="65">
        <f t="shared" si="0"/>
        <v>36.36363636363636</v>
      </c>
      <c r="K33" s="109">
        <v>8</v>
      </c>
      <c r="L33" s="71"/>
      <c r="M33" s="70"/>
    </row>
    <row r="34" spans="1:13" ht="24.75" customHeight="1" x14ac:dyDescent="0.2">
      <c r="A34" s="103">
        <v>13</v>
      </c>
      <c r="B34" s="104">
        <v>35</v>
      </c>
      <c r="C34" s="104">
        <v>10104579219</v>
      </c>
      <c r="D34" s="66" t="s">
        <v>105</v>
      </c>
      <c r="E34" s="67" t="s">
        <v>106</v>
      </c>
      <c r="F34" s="68" t="s">
        <v>15</v>
      </c>
      <c r="G34" s="69" t="s">
        <v>49</v>
      </c>
      <c r="H34" s="106">
        <v>1.7217592592592593E-2</v>
      </c>
      <c r="I34" s="107">
        <f t="shared" si="1"/>
        <v>1.1226851851851849E-3</v>
      </c>
      <c r="J34" s="65">
        <f t="shared" si="0"/>
        <v>36.29032258064516</v>
      </c>
      <c r="K34" s="109">
        <v>8</v>
      </c>
      <c r="L34" s="71"/>
      <c r="M34" s="70"/>
    </row>
    <row r="35" spans="1:13" ht="24.75" customHeight="1" x14ac:dyDescent="0.2">
      <c r="A35" s="103">
        <v>14</v>
      </c>
      <c r="B35" s="104">
        <v>51</v>
      </c>
      <c r="C35" s="104">
        <v>10117452331</v>
      </c>
      <c r="D35" s="66" t="s">
        <v>107</v>
      </c>
      <c r="E35" s="67" t="s">
        <v>108</v>
      </c>
      <c r="F35" s="68" t="s">
        <v>15</v>
      </c>
      <c r="G35" s="69" t="s">
        <v>109</v>
      </c>
      <c r="H35" s="106">
        <v>1.7635416666666667E-2</v>
      </c>
      <c r="I35" s="107">
        <f t="shared" si="1"/>
        <v>1.5405092592592588E-3</v>
      </c>
      <c r="J35" s="65">
        <f t="shared" si="0"/>
        <v>35.433070866141733</v>
      </c>
      <c r="K35" s="109">
        <v>8</v>
      </c>
      <c r="L35" s="71"/>
      <c r="M35" s="70"/>
    </row>
    <row r="36" spans="1:13" ht="24.75" customHeight="1" x14ac:dyDescent="0.2">
      <c r="A36" s="103">
        <v>15</v>
      </c>
      <c r="B36" s="104">
        <v>29</v>
      </c>
      <c r="C36" s="104">
        <v>10083844154</v>
      </c>
      <c r="D36" s="66" t="s">
        <v>110</v>
      </c>
      <c r="E36" s="67" t="s">
        <v>111</v>
      </c>
      <c r="F36" s="68" t="s">
        <v>15</v>
      </c>
      <c r="G36" s="69" t="s">
        <v>53</v>
      </c>
      <c r="H36" s="106">
        <v>1.7694444444444447E-2</v>
      </c>
      <c r="I36" s="107">
        <f t="shared" si="1"/>
        <v>1.5995370370370382E-3</v>
      </c>
      <c r="J36" s="65">
        <f t="shared" si="0"/>
        <v>35.317200784826682</v>
      </c>
      <c r="K36" s="109">
        <v>8</v>
      </c>
      <c r="L36" s="71"/>
      <c r="M36" s="70"/>
    </row>
    <row r="37" spans="1:13" ht="24.75" customHeight="1" x14ac:dyDescent="0.2">
      <c r="A37" s="103">
        <v>16</v>
      </c>
      <c r="B37" s="104">
        <v>14</v>
      </c>
      <c r="C37" s="104">
        <v>10081558893</v>
      </c>
      <c r="D37" s="66" t="s">
        <v>112</v>
      </c>
      <c r="E37" s="67" t="s">
        <v>113</v>
      </c>
      <c r="F37" s="68" t="s">
        <v>38</v>
      </c>
      <c r="G37" s="69" t="s">
        <v>56</v>
      </c>
      <c r="H37" s="106">
        <v>1.7756944444444447E-2</v>
      </c>
      <c r="I37" s="107">
        <f t="shared" si="1"/>
        <v>1.6620370370370383E-3</v>
      </c>
      <c r="J37" s="65">
        <f t="shared" si="0"/>
        <v>35.202086049543674</v>
      </c>
      <c r="K37" s="109">
        <v>5</v>
      </c>
      <c r="L37" s="71"/>
      <c r="M37" s="70"/>
    </row>
    <row r="38" spans="1:13" ht="24.75" customHeight="1" x14ac:dyDescent="0.2">
      <c r="A38" s="103">
        <v>17</v>
      </c>
      <c r="B38" s="104">
        <v>87</v>
      </c>
      <c r="C38" s="104">
        <v>10104417854</v>
      </c>
      <c r="D38" s="66" t="s">
        <v>114</v>
      </c>
      <c r="E38" s="67" t="s">
        <v>115</v>
      </c>
      <c r="F38" s="68" t="s">
        <v>15</v>
      </c>
      <c r="G38" s="69" t="s">
        <v>50</v>
      </c>
      <c r="H38" s="106">
        <v>1.7759259259259259E-2</v>
      </c>
      <c r="I38" s="107">
        <f t="shared" si="1"/>
        <v>1.6643518518518509E-3</v>
      </c>
      <c r="J38" s="65">
        <f t="shared" si="0"/>
        <v>35.202086049543674</v>
      </c>
      <c r="K38" s="109">
        <v>5</v>
      </c>
      <c r="L38" s="71"/>
      <c r="M38" s="70"/>
    </row>
    <row r="39" spans="1:13" ht="24.75" customHeight="1" x14ac:dyDescent="0.2">
      <c r="A39" s="103">
        <v>18</v>
      </c>
      <c r="B39" s="104">
        <v>84</v>
      </c>
      <c r="C39" s="104">
        <v>10104580128</v>
      </c>
      <c r="D39" s="66" t="s">
        <v>116</v>
      </c>
      <c r="E39" s="67" t="s">
        <v>117</v>
      </c>
      <c r="F39" s="68" t="s">
        <v>40</v>
      </c>
      <c r="G39" s="69" t="s">
        <v>55</v>
      </c>
      <c r="H39" s="106">
        <v>1.7778935185185186E-2</v>
      </c>
      <c r="I39" s="107">
        <f t="shared" si="1"/>
        <v>1.6840277777777773E-3</v>
      </c>
      <c r="J39" s="65">
        <f t="shared" si="0"/>
        <v>35.15625</v>
      </c>
      <c r="K39" s="109">
        <v>5</v>
      </c>
      <c r="L39" s="71"/>
      <c r="M39" s="70"/>
    </row>
    <row r="40" spans="1:13" ht="24.75" customHeight="1" x14ac:dyDescent="0.2">
      <c r="A40" s="103">
        <v>19</v>
      </c>
      <c r="B40" s="104">
        <v>13</v>
      </c>
      <c r="C40" s="104">
        <v>10119123155</v>
      </c>
      <c r="D40" s="66" t="s">
        <v>118</v>
      </c>
      <c r="E40" s="67" t="s">
        <v>119</v>
      </c>
      <c r="F40" s="68" t="s">
        <v>38</v>
      </c>
      <c r="G40" s="69" t="s">
        <v>97</v>
      </c>
      <c r="H40" s="106">
        <v>1.7871527777777778E-2</v>
      </c>
      <c r="I40" s="107">
        <f t="shared" si="1"/>
        <v>1.7766203703703694E-3</v>
      </c>
      <c r="J40" s="65">
        <f t="shared" si="0"/>
        <v>34.974093264248701</v>
      </c>
      <c r="K40" s="109">
        <v>5</v>
      </c>
      <c r="L40" s="71"/>
      <c r="M40" s="70"/>
    </row>
    <row r="41" spans="1:13" ht="24.75" customHeight="1" x14ac:dyDescent="0.2">
      <c r="A41" s="103">
        <v>20</v>
      </c>
      <c r="B41" s="104">
        <v>20</v>
      </c>
      <c r="C41" s="104">
        <v>10113107943</v>
      </c>
      <c r="D41" s="66" t="s">
        <v>120</v>
      </c>
      <c r="E41" s="67" t="s">
        <v>121</v>
      </c>
      <c r="F41" s="68" t="s">
        <v>38</v>
      </c>
      <c r="G41" s="69" t="s">
        <v>122</v>
      </c>
      <c r="H41" s="106">
        <v>1.7902777777777778E-2</v>
      </c>
      <c r="I41" s="107">
        <f t="shared" si="1"/>
        <v>1.8078703703703694E-3</v>
      </c>
      <c r="J41" s="65">
        <f t="shared" si="0"/>
        <v>34.906270200387844</v>
      </c>
      <c r="K41" s="109">
        <v>5</v>
      </c>
      <c r="L41" s="71"/>
      <c r="M41" s="70"/>
    </row>
    <row r="42" spans="1:13" ht="24.75" customHeight="1" x14ac:dyDescent="0.2">
      <c r="A42" s="103">
        <v>21</v>
      </c>
      <c r="B42" s="104">
        <v>69</v>
      </c>
      <c r="C42" s="104">
        <v>10105908624</v>
      </c>
      <c r="D42" s="66" t="s">
        <v>123</v>
      </c>
      <c r="E42" s="67" t="s">
        <v>124</v>
      </c>
      <c r="F42" s="68" t="s">
        <v>15</v>
      </c>
      <c r="G42" s="69" t="s">
        <v>52</v>
      </c>
      <c r="H42" s="106">
        <v>1.7915509259259259E-2</v>
      </c>
      <c r="I42" s="107">
        <f t="shared" si="1"/>
        <v>1.820601851851851E-3</v>
      </c>
      <c r="J42" s="65">
        <f t="shared" si="0"/>
        <v>34.883720930232556</v>
      </c>
      <c r="K42" s="109">
        <v>1</v>
      </c>
      <c r="L42" s="71"/>
      <c r="M42" s="70"/>
    </row>
    <row r="43" spans="1:13" ht="24.75" customHeight="1" x14ac:dyDescent="0.2">
      <c r="A43" s="103">
        <v>22</v>
      </c>
      <c r="B43" s="104">
        <v>48</v>
      </c>
      <c r="C43" s="104">
        <v>10117450816</v>
      </c>
      <c r="D43" s="66" t="s">
        <v>125</v>
      </c>
      <c r="E43" s="67" t="s">
        <v>126</v>
      </c>
      <c r="F43" s="68" t="s">
        <v>15</v>
      </c>
      <c r="G43" s="69" t="s">
        <v>109</v>
      </c>
      <c r="H43" s="106">
        <v>1.7935185185185186E-2</v>
      </c>
      <c r="I43" s="107">
        <f t="shared" si="1"/>
        <v>1.8402777777777775E-3</v>
      </c>
      <c r="J43" s="65">
        <f t="shared" si="0"/>
        <v>34.838709677419352</v>
      </c>
      <c r="K43" s="109">
        <v>1</v>
      </c>
      <c r="L43" s="71"/>
      <c r="M43" s="70"/>
    </row>
    <row r="44" spans="1:13" ht="24.75" customHeight="1" x14ac:dyDescent="0.2">
      <c r="A44" s="103">
        <v>23</v>
      </c>
      <c r="B44" s="104">
        <v>25</v>
      </c>
      <c r="C44" s="104">
        <v>10114923661</v>
      </c>
      <c r="D44" s="66" t="s">
        <v>127</v>
      </c>
      <c r="E44" s="67" t="s">
        <v>128</v>
      </c>
      <c r="F44" s="68" t="s">
        <v>40</v>
      </c>
      <c r="G44" s="69" t="s">
        <v>102</v>
      </c>
      <c r="H44" s="106">
        <v>1.7974537037037035E-2</v>
      </c>
      <c r="I44" s="107">
        <f t="shared" si="1"/>
        <v>1.8796296296296269E-3</v>
      </c>
      <c r="J44" s="65">
        <f t="shared" si="0"/>
        <v>34.771410173857049</v>
      </c>
      <c r="K44" s="109">
        <v>1</v>
      </c>
      <c r="L44" s="72"/>
      <c r="M44" s="70"/>
    </row>
    <row r="45" spans="1:13" ht="24.75" customHeight="1" x14ac:dyDescent="0.2">
      <c r="A45" s="103">
        <v>24</v>
      </c>
      <c r="B45" s="104">
        <v>81</v>
      </c>
      <c r="C45" s="104">
        <v>10128681695</v>
      </c>
      <c r="D45" s="66" t="s">
        <v>129</v>
      </c>
      <c r="E45" s="67" t="s">
        <v>130</v>
      </c>
      <c r="F45" s="68" t="s">
        <v>40</v>
      </c>
      <c r="G45" s="69" t="s">
        <v>55</v>
      </c>
      <c r="H45" s="106">
        <v>1.7981481481481484E-2</v>
      </c>
      <c r="I45" s="107">
        <f t="shared" ref="I45:I71" si="2">H45-$H$22</f>
        <v>1.8865740740740752E-3</v>
      </c>
      <c r="J45" s="65">
        <f t="shared" ref="J45:J71" si="3">$J$19/(HOUR(H45)+MINUTE(H45)/60+SECOND(H45)/3600)</f>
        <v>34.749034749034749</v>
      </c>
      <c r="K45" s="109">
        <v>1</v>
      </c>
      <c r="L45" s="72"/>
      <c r="M45" s="70"/>
    </row>
    <row r="46" spans="1:13" ht="24.75" customHeight="1" x14ac:dyDescent="0.2">
      <c r="A46" s="103">
        <v>25</v>
      </c>
      <c r="B46" s="104">
        <v>21</v>
      </c>
      <c r="C46" s="104">
        <v>10118211759</v>
      </c>
      <c r="D46" s="66" t="s">
        <v>131</v>
      </c>
      <c r="E46" s="67" t="s">
        <v>132</v>
      </c>
      <c r="F46" s="68" t="s">
        <v>15</v>
      </c>
      <c r="G46" s="69" t="s">
        <v>122</v>
      </c>
      <c r="H46" s="106">
        <v>1.8001157407407407E-2</v>
      </c>
      <c r="I46" s="107">
        <f t="shared" si="2"/>
        <v>1.9062499999999982E-3</v>
      </c>
      <c r="J46" s="65">
        <f t="shared" si="3"/>
        <v>34.726688102893888</v>
      </c>
      <c r="K46" s="109">
        <v>1</v>
      </c>
      <c r="L46" s="72"/>
      <c r="M46" s="70"/>
    </row>
    <row r="47" spans="1:13" ht="24.75" customHeight="1" x14ac:dyDescent="0.2">
      <c r="A47" s="103">
        <v>26</v>
      </c>
      <c r="B47" s="104">
        <v>70</v>
      </c>
      <c r="C47" s="104">
        <v>10105092006</v>
      </c>
      <c r="D47" s="66" t="s">
        <v>133</v>
      </c>
      <c r="E47" s="67" t="s">
        <v>134</v>
      </c>
      <c r="F47" s="68" t="s">
        <v>15</v>
      </c>
      <c r="G47" s="69" t="s">
        <v>52</v>
      </c>
      <c r="H47" s="106">
        <v>1.8035879629629631E-2</v>
      </c>
      <c r="I47" s="107">
        <f t="shared" si="2"/>
        <v>1.9409722222222224E-3</v>
      </c>
      <c r="J47" s="65">
        <f t="shared" si="3"/>
        <v>34.659820282413349</v>
      </c>
      <c r="K47" s="109">
        <v>1</v>
      </c>
      <c r="L47" s="72"/>
      <c r="M47" s="70"/>
    </row>
    <row r="48" spans="1:13" ht="24.75" customHeight="1" x14ac:dyDescent="0.2">
      <c r="A48" s="103">
        <v>27</v>
      </c>
      <c r="B48" s="104">
        <v>103</v>
      </c>
      <c r="C48" s="104">
        <v>10114018733</v>
      </c>
      <c r="D48" s="66" t="s">
        <v>135</v>
      </c>
      <c r="E48" s="67" t="s">
        <v>136</v>
      </c>
      <c r="F48" s="68" t="s">
        <v>38</v>
      </c>
      <c r="G48" s="69" t="s">
        <v>137</v>
      </c>
      <c r="H48" s="106">
        <v>1.8092592592592594E-2</v>
      </c>
      <c r="I48" s="107">
        <f t="shared" si="2"/>
        <v>1.9976851851851857E-3</v>
      </c>
      <c r="J48" s="65">
        <f t="shared" si="3"/>
        <v>34.548944337811896</v>
      </c>
      <c r="K48" s="109">
        <v>1</v>
      </c>
      <c r="L48" s="72"/>
      <c r="M48" s="70"/>
    </row>
    <row r="49" spans="1:13" ht="24.75" customHeight="1" x14ac:dyDescent="0.2">
      <c r="A49" s="103">
        <v>28</v>
      </c>
      <c r="B49" s="104">
        <v>30</v>
      </c>
      <c r="C49" s="104">
        <v>10107167806</v>
      </c>
      <c r="D49" s="66" t="s">
        <v>138</v>
      </c>
      <c r="E49" s="67" t="s">
        <v>139</v>
      </c>
      <c r="F49" s="68" t="s">
        <v>38</v>
      </c>
      <c r="G49" s="69" t="s">
        <v>53</v>
      </c>
      <c r="H49" s="106">
        <v>1.8097222222222219E-2</v>
      </c>
      <c r="I49" s="107">
        <f t="shared" si="2"/>
        <v>2.0023148148148109E-3</v>
      </c>
      <c r="J49" s="65">
        <f t="shared" si="3"/>
        <v>34.526854219948845</v>
      </c>
      <c r="K49" s="109">
        <v>1</v>
      </c>
      <c r="L49" s="72"/>
      <c r="M49" s="70"/>
    </row>
    <row r="50" spans="1:13" ht="24.75" customHeight="1" x14ac:dyDescent="0.2">
      <c r="A50" s="103">
        <v>29</v>
      </c>
      <c r="B50" s="104">
        <v>90</v>
      </c>
      <c r="C50" s="104">
        <v>10128099695</v>
      </c>
      <c r="D50" s="66" t="s">
        <v>140</v>
      </c>
      <c r="E50" s="67" t="s">
        <v>141</v>
      </c>
      <c r="F50" s="68" t="s">
        <v>38</v>
      </c>
      <c r="G50" s="69" t="s">
        <v>17</v>
      </c>
      <c r="H50" s="106">
        <v>1.8111111111111109E-2</v>
      </c>
      <c r="I50" s="107">
        <f t="shared" si="2"/>
        <v>2.0162037037037006E-3</v>
      </c>
      <c r="J50" s="65">
        <f t="shared" si="3"/>
        <v>34.504792332268373</v>
      </c>
      <c r="K50" s="109">
        <v>1</v>
      </c>
      <c r="L50" s="72"/>
      <c r="M50" s="70"/>
    </row>
    <row r="51" spans="1:13" ht="24.75" customHeight="1" x14ac:dyDescent="0.2">
      <c r="A51" s="103">
        <v>30</v>
      </c>
      <c r="B51" s="104">
        <v>85</v>
      </c>
      <c r="C51" s="104">
        <v>10116168291</v>
      </c>
      <c r="D51" s="66" t="s">
        <v>142</v>
      </c>
      <c r="E51" s="67" t="s">
        <v>143</v>
      </c>
      <c r="F51" s="68" t="s">
        <v>38</v>
      </c>
      <c r="G51" s="69" t="s">
        <v>50</v>
      </c>
      <c r="H51" s="106">
        <v>1.8138888888888888E-2</v>
      </c>
      <c r="I51" s="107">
        <f t="shared" si="2"/>
        <v>2.04398148148148E-3</v>
      </c>
      <c r="J51" s="65">
        <f t="shared" si="3"/>
        <v>34.460753031269938</v>
      </c>
      <c r="K51" s="109">
        <v>1</v>
      </c>
      <c r="L51" s="72"/>
      <c r="M51" s="70"/>
    </row>
    <row r="52" spans="1:13" ht="24.75" customHeight="1" x14ac:dyDescent="0.2">
      <c r="A52" s="103">
        <v>31</v>
      </c>
      <c r="B52" s="104">
        <v>6</v>
      </c>
      <c r="C52" s="104">
        <v>10107168715</v>
      </c>
      <c r="D52" s="66" t="s">
        <v>144</v>
      </c>
      <c r="E52" s="67" t="s">
        <v>145</v>
      </c>
      <c r="F52" s="68" t="s">
        <v>15</v>
      </c>
      <c r="G52" s="69" t="s">
        <v>146</v>
      </c>
      <c r="H52" s="106">
        <v>1.8215277777777778E-2</v>
      </c>
      <c r="I52" s="107">
        <f t="shared" si="2"/>
        <v>2.1203703703703697E-3</v>
      </c>
      <c r="J52" s="65">
        <f t="shared" si="3"/>
        <v>34.307496823379921</v>
      </c>
      <c r="K52" s="109">
        <v>1</v>
      </c>
      <c r="L52" s="72"/>
      <c r="M52" s="70"/>
    </row>
    <row r="53" spans="1:13" ht="24.75" customHeight="1" x14ac:dyDescent="0.2">
      <c r="A53" s="103">
        <v>32</v>
      </c>
      <c r="B53" s="104">
        <v>59</v>
      </c>
      <c r="C53" s="104">
        <v>10096881863</v>
      </c>
      <c r="D53" s="66" t="s">
        <v>147</v>
      </c>
      <c r="E53" s="67" t="s">
        <v>148</v>
      </c>
      <c r="F53" s="68" t="s">
        <v>15</v>
      </c>
      <c r="G53" s="69" t="s">
        <v>149</v>
      </c>
      <c r="H53" s="106">
        <v>1.8234953703703701E-2</v>
      </c>
      <c r="I53" s="107">
        <f t="shared" si="2"/>
        <v>2.1400462962962927E-3</v>
      </c>
      <c r="J53" s="65">
        <f t="shared" si="3"/>
        <v>34.285714285714285</v>
      </c>
      <c r="K53" s="109">
        <v>1</v>
      </c>
      <c r="L53" s="72"/>
      <c r="M53" s="70"/>
    </row>
    <row r="54" spans="1:13" ht="24.75" customHeight="1" x14ac:dyDescent="0.2">
      <c r="A54" s="103">
        <v>33</v>
      </c>
      <c r="B54" s="104">
        <v>93</v>
      </c>
      <c r="C54" s="104">
        <v>10114698945</v>
      </c>
      <c r="D54" s="66" t="s">
        <v>150</v>
      </c>
      <c r="E54" s="67" t="s">
        <v>151</v>
      </c>
      <c r="F54" s="68" t="s">
        <v>38</v>
      </c>
      <c r="G54" s="69" t="s">
        <v>17</v>
      </c>
      <c r="H54" s="106">
        <v>1.8287037037037036E-2</v>
      </c>
      <c r="I54" s="107">
        <f t="shared" si="2"/>
        <v>2.1921296296296272E-3</v>
      </c>
      <c r="J54" s="65">
        <f t="shared" si="3"/>
        <v>34.177215189873415</v>
      </c>
      <c r="K54" s="109">
        <v>1</v>
      </c>
      <c r="L54" s="72"/>
      <c r="M54" s="70"/>
    </row>
    <row r="55" spans="1:13" ht="24.75" customHeight="1" x14ac:dyDescent="0.2">
      <c r="A55" s="103">
        <v>34</v>
      </c>
      <c r="B55" s="104">
        <v>101</v>
      </c>
      <c r="C55" s="104">
        <v>10113845446</v>
      </c>
      <c r="D55" s="66" t="s">
        <v>152</v>
      </c>
      <c r="E55" s="67" t="s">
        <v>153</v>
      </c>
      <c r="F55" s="68" t="s">
        <v>15</v>
      </c>
      <c r="G55" s="69" t="s">
        <v>137</v>
      </c>
      <c r="H55" s="106">
        <v>1.8312499999999999E-2</v>
      </c>
      <c r="I55" s="107">
        <f t="shared" si="2"/>
        <v>2.2175925925925905E-3</v>
      </c>
      <c r="J55" s="65">
        <f t="shared" si="3"/>
        <v>34.13400758533502</v>
      </c>
      <c r="K55" s="109">
        <v>1</v>
      </c>
      <c r="L55" s="72"/>
      <c r="M55" s="70"/>
    </row>
    <row r="56" spans="1:13" ht="24.75" customHeight="1" x14ac:dyDescent="0.2">
      <c r="A56" s="103">
        <v>35</v>
      </c>
      <c r="B56" s="104">
        <v>50</v>
      </c>
      <c r="C56" s="104">
        <v>10122947682</v>
      </c>
      <c r="D56" s="66" t="s">
        <v>154</v>
      </c>
      <c r="E56" s="67" t="s">
        <v>108</v>
      </c>
      <c r="F56" s="68" t="s">
        <v>40</v>
      </c>
      <c r="G56" s="69" t="s">
        <v>109</v>
      </c>
      <c r="H56" s="106">
        <v>1.8373842592592591E-2</v>
      </c>
      <c r="I56" s="107">
        <f t="shared" si="2"/>
        <v>2.2789351851851825E-3</v>
      </c>
      <c r="J56" s="65">
        <f t="shared" si="3"/>
        <v>34.026465028355389</v>
      </c>
      <c r="K56" s="109">
        <v>1</v>
      </c>
      <c r="L56" s="72"/>
      <c r="M56" s="70"/>
    </row>
    <row r="57" spans="1:13" ht="24.75" customHeight="1" x14ac:dyDescent="0.2">
      <c r="A57" s="103">
        <v>36</v>
      </c>
      <c r="B57" s="104">
        <v>95</v>
      </c>
      <c r="C57" s="104">
        <v>10120491663</v>
      </c>
      <c r="D57" s="66" t="s">
        <v>155</v>
      </c>
      <c r="E57" s="67" t="s">
        <v>156</v>
      </c>
      <c r="F57" s="68" t="s">
        <v>38</v>
      </c>
      <c r="G57" s="69" t="s">
        <v>54</v>
      </c>
      <c r="H57" s="106">
        <v>1.8391203703703705E-2</v>
      </c>
      <c r="I57" s="107">
        <f t="shared" si="2"/>
        <v>2.2962962962962963E-3</v>
      </c>
      <c r="J57" s="65">
        <f t="shared" si="3"/>
        <v>33.983637507866582</v>
      </c>
      <c r="K57" s="109">
        <v>1</v>
      </c>
      <c r="L57" s="72"/>
      <c r="M57" s="70"/>
    </row>
    <row r="58" spans="1:13" ht="24.75" customHeight="1" x14ac:dyDescent="0.2">
      <c r="A58" s="103">
        <v>37</v>
      </c>
      <c r="B58" s="104">
        <v>33</v>
      </c>
      <c r="C58" s="104">
        <v>10127774747</v>
      </c>
      <c r="D58" s="66" t="s">
        <v>157</v>
      </c>
      <c r="E58" s="67" t="s">
        <v>158</v>
      </c>
      <c r="F58" s="68" t="s">
        <v>15</v>
      </c>
      <c r="G58" s="69" t="s">
        <v>49</v>
      </c>
      <c r="H58" s="106">
        <v>1.8459490740740742E-2</v>
      </c>
      <c r="I58" s="107">
        <f t="shared" si="2"/>
        <v>2.3645833333333331E-3</v>
      </c>
      <c r="J58" s="65">
        <f t="shared" si="3"/>
        <v>33.855799373040753</v>
      </c>
      <c r="K58" s="109">
        <v>1</v>
      </c>
      <c r="L58" s="72"/>
      <c r="M58" s="70"/>
    </row>
    <row r="59" spans="1:13" ht="24.75" customHeight="1" x14ac:dyDescent="0.2">
      <c r="A59" s="103">
        <v>38</v>
      </c>
      <c r="B59" s="104">
        <v>7</v>
      </c>
      <c r="C59" s="104">
        <v>10114420372</v>
      </c>
      <c r="D59" s="66" t="s">
        <v>159</v>
      </c>
      <c r="E59" s="67" t="s">
        <v>160</v>
      </c>
      <c r="F59" s="68" t="s">
        <v>38</v>
      </c>
      <c r="G59" s="69" t="s">
        <v>146</v>
      </c>
      <c r="H59" s="106">
        <v>1.8467592592592594E-2</v>
      </c>
      <c r="I59" s="107">
        <f t="shared" si="2"/>
        <v>2.372685185185186E-3</v>
      </c>
      <c r="J59" s="65">
        <f t="shared" si="3"/>
        <v>33.834586466165412</v>
      </c>
      <c r="K59" s="109">
        <v>1</v>
      </c>
      <c r="L59" s="72"/>
      <c r="M59" s="70"/>
    </row>
    <row r="60" spans="1:13" ht="24.75" customHeight="1" x14ac:dyDescent="0.2">
      <c r="A60" s="103">
        <v>39</v>
      </c>
      <c r="B60" s="104">
        <v>32</v>
      </c>
      <c r="C60" s="104">
        <v>10112463400</v>
      </c>
      <c r="D60" s="66" t="s">
        <v>161</v>
      </c>
      <c r="E60" s="67" t="s">
        <v>162</v>
      </c>
      <c r="F60" s="68" t="s">
        <v>40</v>
      </c>
      <c r="G60" s="69" t="s">
        <v>53</v>
      </c>
      <c r="H60" s="106">
        <v>1.8479166666666668E-2</v>
      </c>
      <c r="I60" s="107">
        <f t="shared" si="2"/>
        <v>2.3842592592592596E-3</v>
      </c>
      <c r="J60" s="65">
        <f t="shared" si="3"/>
        <v>33.813400125234814</v>
      </c>
      <c r="K60" s="109">
        <v>1</v>
      </c>
      <c r="L60" s="72"/>
      <c r="M60" s="70"/>
    </row>
    <row r="61" spans="1:13" ht="24.75" customHeight="1" x14ac:dyDescent="0.2">
      <c r="A61" s="103">
        <v>40</v>
      </c>
      <c r="B61" s="104">
        <v>5</v>
      </c>
      <c r="C61" s="104">
        <v>10129964624</v>
      </c>
      <c r="D61" s="66" t="s">
        <v>163</v>
      </c>
      <c r="E61" s="67" t="s">
        <v>164</v>
      </c>
      <c r="F61" s="68" t="s">
        <v>15</v>
      </c>
      <c r="G61" s="69" t="s">
        <v>165</v>
      </c>
      <c r="H61" s="106">
        <v>1.8517361111111109E-2</v>
      </c>
      <c r="I61" s="107">
        <f t="shared" si="2"/>
        <v>2.422453703703701E-3</v>
      </c>
      <c r="J61" s="65">
        <f t="shared" si="3"/>
        <v>33.75</v>
      </c>
      <c r="K61" s="109">
        <v>1</v>
      </c>
      <c r="L61" s="72"/>
      <c r="M61" s="70"/>
    </row>
    <row r="62" spans="1:13" ht="24.75" customHeight="1" x14ac:dyDescent="0.2">
      <c r="A62" s="103">
        <v>41</v>
      </c>
      <c r="B62" s="104">
        <v>49</v>
      </c>
      <c r="C62" s="104">
        <v>10117352200</v>
      </c>
      <c r="D62" s="66" t="s">
        <v>166</v>
      </c>
      <c r="E62" s="67" t="s">
        <v>167</v>
      </c>
      <c r="F62" s="68" t="s">
        <v>15</v>
      </c>
      <c r="G62" s="69" t="s">
        <v>109</v>
      </c>
      <c r="H62" s="106">
        <v>1.8524305555555554E-2</v>
      </c>
      <c r="I62" s="107">
        <f t="shared" si="2"/>
        <v>2.4293981481481458E-3</v>
      </c>
      <c r="J62" s="65">
        <f t="shared" si="3"/>
        <v>33.75</v>
      </c>
      <c r="K62" s="109">
        <v>1</v>
      </c>
      <c r="L62" s="72"/>
      <c r="M62" s="70"/>
    </row>
    <row r="63" spans="1:13" ht="24.75" customHeight="1" x14ac:dyDescent="0.2">
      <c r="A63" s="103">
        <v>42</v>
      </c>
      <c r="B63" s="104">
        <v>41</v>
      </c>
      <c r="C63" s="104">
        <v>10117276418</v>
      </c>
      <c r="D63" s="66" t="s">
        <v>168</v>
      </c>
      <c r="E63" s="67" t="s">
        <v>169</v>
      </c>
      <c r="F63" s="68" t="s">
        <v>38</v>
      </c>
      <c r="G63" s="69" t="s">
        <v>170</v>
      </c>
      <c r="H63" s="106">
        <v>1.8541666666666668E-2</v>
      </c>
      <c r="I63" s="107">
        <f t="shared" si="2"/>
        <v>2.4467592592592596E-3</v>
      </c>
      <c r="J63" s="65">
        <f t="shared" si="3"/>
        <v>33.707865168539328</v>
      </c>
      <c r="K63" s="109">
        <v>1</v>
      </c>
      <c r="L63" s="72"/>
      <c r="M63" s="70"/>
    </row>
    <row r="64" spans="1:13" ht="24.75" customHeight="1" x14ac:dyDescent="0.2">
      <c r="A64" s="103">
        <v>43</v>
      </c>
      <c r="B64" s="104">
        <v>31</v>
      </c>
      <c r="C64" s="104">
        <v>10116261251</v>
      </c>
      <c r="D64" s="66" t="s">
        <v>171</v>
      </c>
      <c r="E64" s="67" t="s">
        <v>172</v>
      </c>
      <c r="F64" s="68" t="s">
        <v>38</v>
      </c>
      <c r="G64" s="69" t="s">
        <v>53</v>
      </c>
      <c r="H64" s="106">
        <v>1.8543981481481481E-2</v>
      </c>
      <c r="I64" s="107">
        <f t="shared" si="2"/>
        <v>2.4490740740740723E-3</v>
      </c>
      <c r="J64" s="65">
        <f t="shared" si="3"/>
        <v>33.707865168539328</v>
      </c>
      <c r="K64" s="109">
        <v>1</v>
      </c>
      <c r="L64" s="72"/>
      <c r="M64" s="70"/>
    </row>
    <row r="65" spans="1:13" ht="24.75" customHeight="1" x14ac:dyDescent="0.2">
      <c r="A65" s="103">
        <v>44</v>
      </c>
      <c r="B65" s="104">
        <v>86</v>
      </c>
      <c r="C65" s="104">
        <v>10104417450</v>
      </c>
      <c r="D65" s="66" t="s">
        <v>173</v>
      </c>
      <c r="E65" s="67" t="s">
        <v>174</v>
      </c>
      <c r="F65" s="68" t="s">
        <v>38</v>
      </c>
      <c r="G65" s="69" t="s">
        <v>50</v>
      </c>
      <c r="H65" s="106">
        <v>1.8563657407407407E-2</v>
      </c>
      <c r="I65" s="107">
        <f t="shared" si="2"/>
        <v>2.4687499999999987E-3</v>
      </c>
      <c r="J65" s="65">
        <f t="shared" si="3"/>
        <v>33.665835411471321</v>
      </c>
      <c r="K65" s="109">
        <v>1</v>
      </c>
      <c r="L65" s="72"/>
      <c r="M65" s="70"/>
    </row>
    <row r="66" spans="1:13" ht="24.75" customHeight="1" x14ac:dyDescent="0.2">
      <c r="A66" s="103">
        <v>45</v>
      </c>
      <c r="B66" s="104">
        <v>112</v>
      </c>
      <c r="C66" s="104">
        <v>10091527665</v>
      </c>
      <c r="D66" s="66" t="s">
        <v>175</v>
      </c>
      <c r="E66" s="67" t="s">
        <v>176</v>
      </c>
      <c r="F66" s="68" t="s">
        <v>15</v>
      </c>
      <c r="G66" s="69" t="s">
        <v>177</v>
      </c>
      <c r="H66" s="106">
        <v>1.8598379629629628E-2</v>
      </c>
      <c r="I66" s="107">
        <f t="shared" si="2"/>
        <v>2.5034722222222194E-3</v>
      </c>
      <c r="J66" s="65">
        <f t="shared" si="3"/>
        <v>33.602986932171746</v>
      </c>
      <c r="K66" s="109">
        <v>1</v>
      </c>
      <c r="L66" s="72"/>
      <c r="M66" s="70"/>
    </row>
    <row r="67" spans="1:13" ht="24.75" customHeight="1" x14ac:dyDescent="0.2">
      <c r="A67" s="103">
        <v>46</v>
      </c>
      <c r="B67" s="104">
        <v>8</v>
      </c>
      <c r="C67" s="104">
        <v>10126304993</v>
      </c>
      <c r="D67" s="66" t="s">
        <v>178</v>
      </c>
      <c r="E67" s="67" t="s">
        <v>179</v>
      </c>
      <c r="F67" s="68" t="s">
        <v>40</v>
      </c>
      <c r="G67" s="69" t="s">
        <v>146</v>
      </c>
      <c r="H67" s="106">
        <v>1.8607638888888892E-2</v>
      </c>
      <c r="I67" s="107">
        <f t="shared" si="2"/>
        <v>2.5127314814814838E-3</v>
      </c>
      <c r="J67" s="65">
        <f t="shared" si="3"/>
        <v>33.582089552238806</v>
      </c>
      <c r="K67" s="109">
        <v>1</v>
      </c>
      <c r="L67" s="72"/>
      <c r="M67" s="70"/>
    </row>
    <row r="68" spans="1:13" ht="24.75" customHeight="1" x14ac:dyDescent="0.2">
      <c r="A68" s="103">
        <v>47</v>
      </c>
      <c r="B68" s="104">
        <v>68</v>
      </c>
      <c r="C68" s="104">
        <v>10104923769</v>
      </c>
      <c r="D68" s="66" t="s">
        <v>180</v>
      </c>
      <c r="E68" s="67" t="s">
        <v>181</v>
      </c>
      <c r="F68" s="68" t="s">
        <v>15</v>
      </c>
      <c r="G68" s="69" t="s">
        <v>52</v>
      </c>
      <c r="H68" s="106">
        <v>1.864236111111111E-2</v>
      </c>
      <c r="I68" s="107">
        <f t="shared" si="2"/>
        <v>2.5474537037037011E-3</v>
      </c>
      <c r="J68" s="65">
        <f t="shared" si="3"/>
        <v>33.519553072625698</v>
      </c>
      <c r="K68" s="109">
        <v>1</v>
      </c>
      <c r="L68" s="72"/>
      <c r="M68" s="70"/>
    </row>
    <row r="69" spans="1:13" ht="24.75" customHeight="1" x14ac:dyDescent="0.2">
      <c r="A69" s="103">
        <v>48</v>
      </c>
      <c r="B69" s="104">
        <v>15</v>
      </c>
      <c r="C69" s="104">
        <v>10126561439</v>
      </c>
      <c r="D69" s="66" t="s">
        <v>182</v>
      </c>
      <c r="E69" s="67" t="s">
        <v>183</v>
      </c>
      <c r="F69" s="68" t="s">
        <v>38</v>
      </c>
      <c r="G69" s="69" t="s">
        <v>56</v>
      </c>
      <c r="H69" s="106">
        <v>1.8695601851851852E-2</v>
      </c>
      <c r="I69" s="107">
        <f t="shared" si="2"/>
        <v>2.6006944444444437E-3</v>
      </c>
      <c r="J69" s="65">
        <f t="shared" si="3"/>
        <v>33.436532507739933</v>
      </c>
      <c r="K69" s="109">
        <v>1</v>
      </c>
      <c r="L69" s="72"/>
      <c r="M69" s="70"/>
    </row>
    <row r="70" spans="1:13" ht="24.75" customHeight="1" x14ac:dyDescent="0.2">
      <c r="A70" s="103">
        <v>49</v>
      </c>
      <c r="B70" s="104">
        <v>80</v>
      </c>
      <c r="C70" s="104">
        <v>10089944646</v>
      </c>
      <c r="D70" s="66" t="s">
        <v>184</v>
      </c>
      <c r="E70" s="67" t="s">
        <v>185</v>
      </c>
      <c r="F70" s="68" t="s">
        <v>40</v>
      </c>
      <c r="G70" s="69" t="s">
        <v>55</v>
      </c>
      <c r="H70" s="106">
        <v>1.8751157407407407E-2</v>
      </c>
      <c r="I70" s="107">
        <f t="shared" si="2"/>
        <v>2.6562499999999989E-3</v>
      </c>
      <c r="J70" s="65">
        <f t="shared" si="3"/>
        <v>33.333333333333336</v>
      </c>
      <c r="K70" s="109">
        <v>1</v>
      </c>
      <c r="L70" s="72"/>
      <c r="M70" s="70"/>
    </row>
    <row r="71" spans="1:13" ht="24.75" customHeight="1" x14ac:dyDescent="0.2">
      <c r="A71" s="103">
        <v>50</v>
      </c>
      <c r="B71" s="104">
        <v>37</v>
      </c>
      <c r="C71" s="104">
        <v>10123421568</v>
      </c>
      <c r="D71" s="66" t="s">
        <v>186</v>
      </c>
      <c r="E71" s="67" t="s">
        <v>187</v>
      </c>
      <c r="F71" s="68" t="s">
        <v>15</v>
      </c>
      <c r="G71" s="69" t="s">
        <v>49</v>
      </c>
      <c r="H71" s="106">
        <v>1.8780092592592591E-2</v>
      </c>
      <c r="I71" s="107">
        <f t="shared" si="2"/>
        <v>2.6851851851851828E-3</v>
      </c>
      <c r="J71" s="65">
        <f t="shared" si="3"/>
        <v>33.271719038817004</v>
      </c>
      <c r="K71" s="109">
        <v>1</v>
      </c>
      <c r="L71" s="72"/>
      <c r="M71" s="70"/>
    </row>
    <row r="72" spans="1:13" ht="24.75" customHeight="1" x14ac:dyDescent="0.2">
      <c r="A72" s="103">
        <v>51</v>
      </c>
      <c r="B72" s="104">
        <v>19</v>
      </c>
      <c r="C72" s="104">
        <v>10120034551</v>
      </c>
      <c r="D72" s="66" t="s">
        <v>188</v>
      </c>
      <c r="E72" s="67" t="s">
        <v>189</v>
      </c>
      <c r="F72" s="68" t="s">
        <v>40</v>
      </c>
      <c r="G72" s="69" t="s">
        <v>122</v>
      </c>
      <c r="H72" s="106">
        <v>1.8822916666666665E-2</v>
      </c>
      <c r="I72" s="107">
        <f t="shared" ref="I72:I129" si="4">H72-$H$22</f>
        <v>2.7280092592592564E-3</v>
      </c>
      <c r="J72" s="65">
        <f t="shared" ref="J72:J129" si="5">$J$19/(HOUR(H72)+MINUTE(H72)/60+SECOND(H72)/3600)</f>
        <v>33.210332103321036</v>
      </c>
      <c r="K72" s="109">
        <v>1</v>
      </c>
      <c r="L72" s="72"/>
      <c r="M72" s="70"/>
    </row>
    <row r="73" spans="1:13" ht="24.75" customHeight="1" x14ac:dyDescent="0.2">
      <c r="A73" s="103">
        <v>52</v>
      </c>
      <c r="B73" s="104">
        <v>3</v>
      </c>
      <c r="C73" s="104">
        <v>10130755980</v>
      </c>
      <c r="D73" s="66" t="s">
        <v>190</v>
      </c>
      <c r="E73" s="67" t="s">
        <v>191</v>
      </c>
      <c r="F73" s="68" t="s">
        <v>15</v>
      </c>
      <c r="G73" s="69" t="s">
        <v>165</v>
      </c>
      <c r="H73" s="106">
        <v>1.8856481481481481E-2</v>
      </c>
      <c r="I73" s="107">
        <f t="shared" si="4"/>
        <v>2.7615740740740725E-3</v>
      </c>
      <c r="J73" s="65">
        <f t="shared" si="5"/>
        <v>33.149171270718234</v>
      </c>
      <c r="K73" s="109">
        <v>1</v>
      </c>
      <c r="L73" s="72"/>
      <c r="M73" s="70"/>
    </row>
    <row r="74" spans="1:13" ht="24.75" customHeight="1" x14ac:dyDescent="0.2">
      <c r="A74" s="103">
        <v>53</v>
      </c>
      <c r="B74" s="104">
        <v>72</v>
      </c>
      <c r="C74" s="104">
        <v>10104617817</v>
      </c>
      <c r="D74" s="66" t="s">
        <v>192</v>
      </c>
      <c r="E74" s="67" t="s">
        <v>193</v>
      </c>
      <c r="F74" s="68" t="s">
        <v>15</v>
      </c>
      <c r="G74" s="69" t="s">
        <v>52</v>
      </c>
      <c r="H74" s="106">
        <v>1.886111111111111E-2</v>
      </c>
      <c r="I74" s="107">
        <f t="shared" si="4"/>
        <v>2.7662037037037013E-3</v>
      </c>
      <c r="J74" s="65">
        <f t="shared" si="5"/>
        <v>33.128834355828218</v>
      </c>
      <c r="K74" s="109">
        <v>1</v>
      </c>
      <c r="L74" s="72"/>
      <c r="M74" s="70"/>
    </row>
    <row r="75" spans="1:13" ht="24.75" customHeight="1" x14ac:dyDescent="0.2">
      <c r="A75" s="103">
        <v>54</v>
      </c>
      <c r="B75" s="104">
        <v>56</v>
      </c>
      <c r="C75" s="104">
        <v>10129112943</v>
      </c>
      <c r="D75" s="66" t="s">
        <v>194</v>
      </c>
      <c r="E75" s="67" t="s">
        <v>195</v>
      </c>
      <c r="F75" s="68" t="s">
        <v>40</v>
      </c>
      <c r="G75" s="69" t="s">
        <v>90</v>
      </c>
      <c r="H75" s="106">
        <v>1.8903935185185187E-2</v>
      </c>
      <c r="I75" s="107">
        <f t="shared" si="4"/>
        <v>2.8090277777777783E-3</v>
      </c>
      <c r="J75" s="65">
        <f t="shared" si="5"/>
        <v>33.067973055725659</v>
      </c>
      <c r="K75" s="109">
        <v>1</v>
      </c>
      <c r="L75" s="72"/>
      <c r="M75" s="70"/>
    </row>
    <row r="76" spans="1:13" ht="24.75" customHeight="1" x14ac:dyDescent="0.2">
      <c r="A76" s="103">
        <v>55</v>
      </c>
      <c r="B76" s="104">
        <v>22</v>
      </c>
      <c r="C76" s="104">
        <v>10114924368</v>
      </c>
      <c r="D76" s="66" t="s">
        <v>196</v>
      </c>
      <c r="E76" s="67" t="s">
        <v>197</v>
      </c>
      <c r="F76" s="68" t="s">
        <v>38</v>
      </c>
      <c r="G76" s="69" t="s">
        <v>102</v>
      </c>
      <c r="H76" s="106">
        <v>1.8918981481481481E-2</v>
      </c>
      <c r="I76" s="107">
        <f t="shared" si="4"/>
        <v>2.8240740740740726E-3</v>
      </c>
      <c r="J76" s="65">
        <f t="shared" si="5"/>
        <v>33.027522935779814</v>
      </c>
      <c r="K76" s="109">
        <v>1</v>
      </c>
      <c r="L76" s="72"/>
      <c r="M76" s="70"/>
    </row>
    <row r="77" spans="1:13" ht="24.75" customHeight="1" x14ac:dyDescent="0.2">
      <c r="A77" s="103">
        <v>56</v>
      </c>
      <c r="B77" s="104">
        <v>40</v>
      </c>
      <c r="C77" s="104">
        <v>10128500934</v>
      </c>
      <c r="D77" s="66" t="s">
        <v>198</v>
      </c>
      <c r="E77" s="67" t="s">
        <v>199</v>
      </c>
      <c r="F77" s="68" t="s">
        <v>40</v>
      </c>
      <c r="G77" s="69" t="s">
        <v>46</v>
      </c>
      <c r="H77" s="106">
        <v>1.897222222222222E-2</v>
      </c>
      <c r="I77" s="107">
        <f t="shared" si="4"/>
        <v>2.8773148148148117E-3</v>
      </c>
      <c r="J77" s="65">
        <f t="shared" si="5"/>
        <v>32.946918852959122</v>
      </c>
      <c r="K77" s="109">
        <v>1</v>
      </c>
      <c r="L77" s="72"/>
      <c r="M77" s="70"/>
    </row>
    <row r="78" spans="1:13" ht="24.75" customHeight="1" x14ac:dyDescent="0.2">
      <c r="A78" s="103">
        <v>57</v>
      </c>
      <c r="B78" s="104">
        <v>9</v>
      </c>
      <c r="C78" s="104">
        <v>10120652624</v>
      </c>
      <c r="D78" s="66" t="s">
        <v>200</v>
      </c>
      <c r="E78" s="67" t="s">
        <v>201</v>
      </c>
      <c r="F78" s="68" t="s">
        <v>40</v>
      </c>
      <c r="G78" s="69" t="s">
        <v>146</v>
      </c>
      <c r="H78" s="106">
        <v>1.8991898148148147E-2</v>
      </c>
      <c r="I78" s="107">
        <f t="shared" si="4"/>
        <v>2.8969907407407382E-3</v>
      </c>
      <c r="J78" s="65">
        <f t="shared" si="5"/>
        <v>32.906764168190122</v>
      </c>
      <c r="K78" s="109">
        <v>1</v>
      </c>
      <c r="L78" s="72"/>
      <c r="M78" s="70"/>
    </row>
    <row r="79" spans="1:13" ht="24.75" customHeight="1" x14ac:dyDescent="0.2">
      <c r="A79" s="103">
        <v>58</v>
      </c>
      <c r="B79" s="104">
        <v>61</v>
      </c>
      <c r="C79" s="104">
        <v>10113101576</v>
      </c>
      <c r="D79" s="66" t="s">
        <v>202</v>
      </c>
      <c r="E79" s="67" t="s">
        <v>203</v>
      </c>
      <c r="F79" s="68" t="s">
        <v>38</v>
      </c>
      <c r="G79" s="69" t="s">
        <v>204</v>
      </c>
      <c r="H79" s="106">
        <v>1.900925925925926E-2</v>
      </c>
      <c r="I79" s="107">
        <f t="shared" si="4"/>
        <v>2.914351851851852E-3</v>
      </c>
      <c r="J79" s="65">
        <f t="shared" si="5"/>
        <v>32.886723507917175</v>
      </c>
      <c r="K79" s="109">
        <v>1</v>
      </c>
      <c r="L79" s="72"/>
      <c r="M79" s="70"/>
    </row>
    <row r="80" spans="1:13" ht="24.75" customHeight="1" x14ac:dyDescent="0.2">
      <c r="A80" s="103">
        <v>59</v>
      </c>
      <c r="B80" s="104">
        <v>94</v>
      </c>
      <c r="C80" s="104">
        <v>10105692594</v>
      </c>
      <c r="D80" s="66" t="s">
        <v>205</v>
      </c>
      <c r="E80" s="67" t="s">
        <v>206</v>
      </c>
      <c r="F80" s="68" t="s">
        <v>40</v>
      </c>
      <c r="G80" s="69" t="s">
        <v>17</v>
      </c>
      <c r="H80" s="106">
        <v>1.9021990740740739E-2</v>
      </c>
      <c r="I80" s="107">
        <f t="shared" si="4"/>
        <v>2.9270833333333302E-3</v>
      </c>
      <c r="J80" s="65">
        <f t="shared" si="5"/>
        <v>32.866707242848449</v>
      </c>
      <c r="K80" s="109">
        <v>1</v>
      </c>
      <c r="L80" s="72"/>
      <c r="M80" s="70"/>
    </row>
    <row r="81" spans="1:13" ht="24.75" customHeight="1" x14ac:dyDescent="0.2">
      <c r="A81" s="103">
        <v>60</v>
      </c>
      <c r="B81" s="104">
        <v>11</v>
      </c>
      <c r="C81" s="104">
        <v>10104614682</v>
      </c>
      <c r="D81" s="66" t="s">
        <v>207</v>
      </c>
      <c r="E81" s="67" t="s">
        <v>208</v>
      </c>
      <c r="F81" s="68" t="s">
        <v>15</v>
      </c>
      <c r="G81" s="69" t="s">
        <v>97</v>
      </c>
      <c r="H81" s="106">
        <v>1.9025462962962963E-2</v>
      </c>
      <c r="I81" s="107">
        <f t="shared" si="4"/>
        <v>2.9305555555555543E-3</v>
      </c>
      <c r="J81" s="65">
        <f t="shared" si="5"/>
        <v>32.846715328467155</v>
      </c>
      <c r="K81" s="109">
        <v>1</v>
      </c>
      <c r="L81" s="72"/>
      <c r="M81" s="70"/>
    </row>
    <row r="82" spans="1:13" ht="24.75" customHeight="1" x14ac:dyDescent="0.2">
      <c r="A82" s="103">
        <v>61</v>
      </c>
      <c r="B82" s="104">
        <v>10</v>
      </c>
      <c r="C82" s="104">
        <v>10107235605</v>
      </c>
      <c r="D82" s="66" t="s">
        <v>209</v>
      </c>
      <c r="E82" s="67" t="s">
        <v>148</v>
      </c>
      <c r="F82" s="68" t="s">
        <v>15</v>
      </c>
      <c r="G82" s="69" t="s">
        <v>146</v>
      </c>
      <c r="H82" s="106">
        <v>1.9031250000000003E-2</v>
      </c>
      <c r="I82" s="107">
        <f t="shared" si="4"/>
        <v>2.9363425925925946E-3</v>
      </c>
      <c r="J82" s="65">
        <f t="shared" si="5"/>
        <v>32.846715328467155</v>
      </c>
      <c r="K82" s="109">
        <v>1</v>
      </c>
      <c r="L82" s="72"/>
      <c r="M82" s="70"/>
    </row>
    <row r="83" spans="1:13" ht="24.75" customHeight="1" x14ac:dyDescent="0.2">
      <c r="A83" s="103">
        <v>62</v>
      </c>
      <c r="B83" s="104">
        <v>42</v>
      </c>
      <c r="C83" s="104">
        <v>10113225252</v>
      </c>
      <c r="D83" s="66" t="s">
        <v>210</v>
      </c>
      <c r="E83" s="67" t="s">
        <v>211</v>
      </c>
      <c r="F83" s="68" t="s">
        <v>38</v>
      </c>
      <c r="G83" s="69" t="s">
        <v>212</v>
      </c>
      <c r="H83" s="106">
        <v>1.9067129629629632E-2</v>
      </c>
      <c r="I83" s="107">
        <f t="shared" si="4"/>
        <v>2.9722222222222233E-3</v>
      </c>
      <c r="J83" s="65">
        <f t="shared" si="5"/>
        <v>32.786885245901637</v>
      </c>
      <c r="K83" s="109">
        <v>1</v>
      </c>
      <c r="L83" s="72"/>
      <c r="M83" s="70"/>
    </row>
    <row r="84" spans="1:13" ht="24.75" customHeight="1" x14ac:dyDescent="0.2">
      <c r="A84" s="103">
        <v>63</v>
      </c>
      <c r="B84" s="104">
        <v>83</v>
      </c>
      <c r="C84" s="104">
        <v>10090420249</v>
      </c>
      <c r="D84" s="66" t="s">
        <v>213</v>
      </c>
      <c r="E84" s="67" t="s">
        <v>214</v>
      </c>
      <c r="F84" s="68" t="s">
        <v>40</v>
      </c>
      <c r="G84" s="69" t="s">
        <v>55</v>
      </c>
      <c r="H84" s="106">
        <v>1.9083333333333334E-2</v>
      </c>
      <c r="I84" s="107">
        <f t="shared" si="4"/>
        <v>2.9884259259259256E-3</v>
      </c>
      <c r="J84" s="65">
        <f t="shared" si="5"/>
        <v>32.747119466343236</v>
      </c>
      <c r="K84" s="109">
        <v>1</v>
      </c>
      <c r="L84" s="72"/>
      <c r="M84" s="70"/>
    </row>
    <row r="85" spans="1:13" ht="24.75" customHeight="1" x14ac:dyDescent="0.2">
      <c r="A85" s="103">
        <v>64</v>
      </c>
      <c r="B85" s="104">
        <v>47</v>
      </c>
      <c r="C85" s="104">
        <v>10117457583</v>
      </c>
      <c r="D85" s="66" t="s">
        <v>215</v>
      </c>
      <c r="E85" s="67" t="s">
        <v>216</v>
      </c>
      <c r="F85" s="68" t="s">
        <v>15</v>
      </c>
      <c r="G85" s="69" t="s">
        <v>109</v>
      </c>
      <c r="H85" s="106">
        <v>1.9142361111111113E-2</v>
      </c>
      <c r="I85" s="107">
        <f t="shared" si="4"/>
        <v>3.047453703703705E-3</v>
      </c>
      <c r="J85" s="65">
        <f t="shared" si="5"/>
        <v>32.648125755743649</v>
      </c>
      <c r="K85" s="109">
        <v>1</v>
      </c>
      <c r="L85" s="72"/>
      <c r="M85" s="70"/>
    </row>
    <row r="86" spans="1:13" ht="24.75" customHeight="1" x14ac:dyDescent="0.2">
      <c r="A86" s="103">
        <v>65</v>
      </c>
      <c r="B86" s="104">
        <v>107</v>
      </c>
      <c r="C86" s="104">
        <v>10116981374</v>
      </c>
      <c r="D86" s="66" t="s">
        <v>217</v>
      </c>
      <c r="E86" s="67" t="s">
        <v>218</v>
      </c>
      <c r="F86" s="68" t="s">
        <v>38</v>
      </c>
      <c r="G86" s="69" t="s">
        <v>177</v>
      </c>
      <c r="H86" s="106">
        <v>1.9177083333333334E-2</v>
      </c>
      <c r="I86" s="107">
        <f t="shared" si="4"/>
        <v>3.0821759259259257E-3</v>
      </c>
      <c r="J86" s="65">
        <f t="shared" si="5"/>
        <v>32.589016294508149</v>
      </c>
      <c r="K86" s="109">
        <v>1</v>
      </c>
      <c r="L86" s="72"/>
      <c r="M86" s="70"/>
    </row>
    <row r="87" spans="1:13" ht="24.75" customHeight="1" x14ac:dyDescent="0.2">
      <c r="A87" s="103">
        <v>66</v>
      </c>
      <c r="B87" s="104">
        <v>34</v>
      </c>
      <c r="C87" s="104">
        <v>10117449604</v>
      </c>
      <c r="D87" s="66" t="s">
        <v>219</v>
      </c>
      <c r="E87" s="67" t="s">
        <v>220</v>
      </c>
      <c r="F87" s="68" t="s">
        <v>40</v>
      </c>
      <c r="G87" s="69" t="s">
        <v>49</v>
      </c>
      <c r="H87" s="106">
        <v>1.9178240740740742E-2</v>
      </c>
      <c r="I87" s="107">
        <f t="shared" si="4"/>
        <v>3.0833333333333338E-3</v>
      </c>
      <c r="J87" s="65">
        <f t="shared" si="5"/>
        <v>32.589016294508149</v>
      </c>
      <c r="K87" s="109">
        <v>1</v>
      </c>
      <c r="L87" s="72"/>
      <c r="M87" s="70"/>
    </row>
    <row r="88" spans="1:13" ht="24.75" customHeight="1" x14ac:dyDescent="0.2">
      <c r="A88" s="103">
        <v>67</v>
      </c>
      <c r="B88" s="104">
        <v>60</v>
      </c>
      <c r="C88" s="104">
        <v>10094522642</v>
      </c>
      <c r="D88" s="66" t="s">
        <v>221</v>
      </c>
      <c r="E88" s="67" t="s">
        <v>222</v>
      </c>
      <c r="F88" s="68" t="s">
        <v>15</v>
      </c>
      <c r="G88" s="69" t="s">
        <v>204</v>
      </c>
      <c r="H88" s="106">
        <v>1.9182870370370371E-2</v>
      </c>
      <c r="I88" s="107">
        <f t="shared" si="4"/>
        <v>3.0879629629629625E-3</v>
      </c>
      <c r="J88" s="65">
        <f t="shared" si="5"/>
        <v>32.589016294508149</v>
      </c>
      <c r="K88" s="109">
        <v>1</v>
      </c>
      <c r="L88" s="72"/>
      <c r="M88" s="70"/>
    </row>
    <row r="89" spans="1:13" ht="24.75" customHeight="1" x14ac:dyDescent="0.2">
      <c r="A89" s="103">
        <v>68</v>
      </c>
      <c r="B89" s="104">
        <v>52</v>
      </c>
      <c r="C89" s="104">
        <v>10126045319</v>
      </c>
      <c r="D89" s="66" t="s">
        <v>223</v>
      </c>
      <c r="E89" s="67" t="s">
        <v>199</v>
      </c>
      <c r="F89" s="68" t="s">
        <v>38</v>
      </c>
      <c r="G89" s="69" t="s">
        <v>224</v>
      </c>
      <c r="H89" s="106">
        <v>1.929861111111111E-2</v>
      </c>
      <c r="I89" s="107">
        <f t="shared" si="4"/>
        <v>3.2037037037037017E-3</v>
      </c>
      <c r="J89" s="65">
        <f t="shared" si="5"/>
        <v>32.393521295740854</v>
      </c>
      <c r="K89" s="109">
        <v>1</v>
      </c>
      <c r="L89" s="72"/>
      <c r="M89" s="70"/>
    </row>
    <row r="90" spans="1:13" ht="24.75" customHeight="1" x14ac:dyDescent="0.2">
      <c r="A90" s="103">
        <v>69</v>
      </c>
      <c r="B90" s="104">
        <v>2</v>
      </c>
      <c r="C90" s="104">
        <v>10124554044</v>
      </c>
      <c r="D90" s="66" t="s">
        <v>225</v>
      </c>
      <c r="E90" s="67" t="s">
        <v>226</v>
      </c>
      <c r="F90" s="68" t="s">
        <v>15</v>
      </c>
      <c r="G90" s="69" t="s">
        <v>165</v>
      </c>
      <c r="H90" s="106">
        <v>1.9329861111111114E-2</v>
      </c>
      <c r="I90" s="107">
        <f t="shared" si="4"/>
        <v>3.2349537037037052E-3</v>
      </c>
      <c r="J90" s="65">
        <f t="shared" si="5"/>
        <v>32.335329341317362</v>
      </c>
      <c r="K90" s="109">
        <v>1</v>
      </c>
      <c r="L90" s="72"/>
      <c r="M90" s="70"/>
    </row>
    <row r="91" spans="1:13" ht="24.75" customHeight="1" x14ac:dyDescent="0.2">
      <c r="A91" s="103">
        <v>70</v>
      </c>
      <c r="B91" s="104">
        <v>23</v>
      </c>
      <c r="C91" s="104">
        <v>10125480796</v>
      </c>
      <c r="D91" s="66" t="s">
        <v>227</v>
      </c>
      <c r="E91" s="67" t="s">
        <v>228</v>
      </c>
      <c r="F91" s="68" t="s">
        <v>40</v>
      </c>
      <c r="G91" s="69" t="s">
        <v>102</v>
      </c>
      <c r="H91" s="106">
        <v>1.9331018518518518E-2</v>
      </c>
      <c r="I91" s="107">
        <f t="shared" si="4"/>
        <v>3.2361111111111097E-3</v>
      </c>
      <c r="J91" s="65">
        <f t="shared" si="5"/>
        <v>32.335329341317362</v>
      </c>
      <c r="K91" s="109">
        <v>1</v>
      </c>
      <c r="L91" s="72"/>
      <c r="M91" s="70"/>
    </row>
    <row r="92" spans="1:13" ht="24.75" customHeight="1" x14ac:dyDescent="0.2">
      <c r="A92" s="103">
        <v>71</v>
      </c>
      <c r="B92" s="104">
        <v>88</v>
      </c>
      <c r="C92" s="104">
        <v>10116255086</v>
      </c>
      <c r="D92" s="66" t="s">
        <v>229</v>
      </c>
      <c r="E92" s="67" t="s">
        <v>230</v>
      </c>
      <c r="F92" s="68" t="s">
        <v>15</v>
      </c>
      <c r="G92" s="69" t="s">
        <v>50</v>
      </c>
      <c r="H92" s="106">
        <v>1.9401620370370371E-2</v>
      </c>
      <c r="I92" s="107">
        <f t="shared" si="4"/>
        <v>3.3067129629629627E-3</v>
      </c>
      <c r="J92" s="65">
        <f t="shared" si="5"/>
        <v>32.219570405727922</v>
      </c>
      <c r="K92" s="109">
        <v>1</v>
      </c>
      <c r="L92" s="72"/>
      <c r="M92" s="70"/>
    </row>
    <row r="93" spans="1:13" ht="24.75" customHeight="1" x14ac:dyDescent="0.2">
      <c r="A93" s="103">
        <v>72</v>
      </c>
      <c r="B93" s="104">
        <v>58</v>
      </c>
      <c r="C93" s="104">
        <v>10128391305</v>
      </c>
      <c r="D93" s="66" t="s">
        <v>310</v>
      </c>
      <c r="E93" s="67" t="s">
        <v>231</v>
      </c>
      <c r="F93" s="68" t="s">
        <v>42</v>
      </c>
      <c r="G93" s="69" t="s">
        <v>149</v>
      </c>
      <c r="H93" s="106">
        <v>1.9430555555555555E-2</v>
      </c>
      <c r="I93" s="107">
        <f t="shared" si="4"/>
        <v>3.3356481481481466E-3</v>
      </c>
      <c r="J93" s="65">
        <f t="shared" si="5"/>
        <v>32.162001191185226</v>
      </c>
      <c r="K93" s="109">
        <v>1</v>
      </c>
      <c r="L93" s="72"/>
      <c r="M93" s="70"/>
    </row>
    <row r="94" spans="1:13" ht="24.75" customHeight="1" x14ac:dyDescent="0.2">
      <c r="A94" s="103">
        <v>73</v>
      </c>
      <c r="B94" s="104">
        <v>71</v>
      </c>
      <c r="C94" s="104">
        <v>10115074720</v>
      </c>
      <c r="D94" s="66" t="s">
        <v>232</v>
      </c>
      <c r="E94" s="67" t="s">
        <v>233</v>
      </c>
      <c r="F94" s="68" t="s">
        <v>15</v>
      </c>
      <c r="G94" s="69" t="s">
        <v>52</v>
      </c>
      <c r="H94" s="106">
        <v>1.9572916666666666E-2</v>
      </c>
      <c r="I94" s="107">
        <f t="shared" si="4"/>
        <v>3.4780092592592571E-3</v>
      </c>
      <c r="J94" s="65">
        <f t="shared" si="5"/>
        <v>31.9337670017741</v>
      </c>
      <c r="K94" s="109">
        <v>1</v>
      </c>
      <c r="L94" s="72"/>
      <c r="M94" s="70"/>
    </row>
    <row r="95" spans="1:13" ht="24.75" customHeight="1" x14ac:dyDescent="0.2">
      <c r="A95" s="103">
        <v>74</v>
      </c>
      <c r="B95" s="104">
        <v>89</v>
      </c>
      <c r="C95" s="104">
        <v>10113788256</v>
      </c>
      <c r="D95" s="66" t="s">
        <v>234</v>
      </c>
      <c r="E95" s="67" t="s">
        <v>235</v>
      </c>
      <c r="F95" s="68" t="s">
        <v>15</v>
      </c>
      <c r="G95" s="69" t="s">
        <v>50</v>
      </c>
      <c r="H95" s="106">
        <v>1.9688657407407408E-2</v>
      </c>
      <c r="I95" s="107">
        <f t="shared" si="4"/>
        <v>3.5937499999999997E-3</v>
      </c>
      <c r="J95" s="65">
        <f t="shared" si="5"/>
        <v>31.746031746031743</v>
      </c>
      <c r="K95" s="109">
        <v>1</v>
      </c>
      <c r="L95" s="72"/>
      <c r="M95" s="70"/>
    </row>
    <row r="96" spans="1:13" ht="24.75" customHeight="1" x14ac:dyDescent="0.2">
      <c r="A96" s="103">
        <v>75</v>
      </c>
      <c r="B96" s="104">
        <v>82</v>
      </c>
      <c r="C96" s="104">
        <v>10104581643</v>
      </c>
      <c r="D96" s="66" t="s">
        <v>236</v>
      </c>
      <c r="E96" s="67" t="s">
        <v>237</v>
      </c>
      <c r="F96" s="68" t="s">
        <v>40</v>
      </c>
      <c r="G96" s="69" t="s">
        <v>55</v>
      </c>
      <c r="H96" s="106">
        <v>1.971875E-2</v>
      </c>
      <c r="I96" s="107">
        <f t="shared" si="4"/>
        <v>3.6238425925925917E-3</v>
      </c>
      <c r="J96" s="65">
        <f t="shared" si="5"/>
        <v>31.690140845070424</v>
      </c>
      <c r="K96" s="109">
        <v>1</v>
      </c>
      <c r="L96" s="72"/>
      <c r="M96" s="70"/>
    </row>
    <row r="97" spans="1:13" ht="24.75" customHeight="1" x14ac:dyDescent="0.2">
      <c r="A97" s="103">
        <v>76</v>
      </c>
      <c r="B97" s="104">
        <v>17</v>
      </c>
      <c r="C97" s="104">
        <v>10117164058</v>
      </c>
      <c r="D97" s="66" t="s">
        <v>238</v>
      </c>
      <c r="E97" s="67" t="s">
        <v>239</v>
      </c>
      <c r="F97" s="68" t="s">
        <v>38</v>
      </c>
      <c r="G97" s="69" t="s">
        <v>122</v>
      </c>
      <c r="H97" s="106">
        <v>1.9947916666666666E-2</v>
      </c>
      <c r="I97" s="107">
        <f t="shared" si="4"/>
        <v>3.8530092592592574E-3</v>
      </c>
      <c r="J97" s="65">
        <f t="shared" si="5"/>
        <v>31.340684852002322</v>
      </c>
      <c r="K97" s="109">
        <v>1</v>
      </c>
      <c r="L97" s="72"/>
      <c r="M97" s="70"/>
    </row>
    <row r="98" spans="1:13" ht="24.75" customHeight="1" x14ac:dyDescent="0.2">
      <c r="A98" s="103">
        <v>77</v>
      </c>
      <c r="B98" s="104">
        <v>18</v>
      </c>
      <c r="C98" s="104">
        <v>10114286996</v>
      </c>
      <c r="D98" s="66" t="s">
        <v>240</v>
      </c>
      <c r="E98" s="67" t="s">
        <v>241</v>
      </c>
      <c r="F98" s="68" t="s">
        <v>38</v>
      </c>
      <c r="G98" s="69" t="s">
        <v>122</v>
      </c>
      <c r="H98" s="106">
        <v>1.9960648148148148E-2</v>
      </c>
      <c r="I98" s="107">
        <f t="shared" si="4"/>
        <v>3.865740740740739E-3</v>
      </c>
      <c r="J98" s="65">
        <f t="shared" si="5"/>
        <v>31.304347826086957</v>
      </c>
      <c r="K98" s="109">
        <v>1</v>
      </c>
      <c r="L98" s="72"/>
      <c r="M98" s="70"/>
    </row>
    <row r="99" spans="1:13" ht="24.75" customHeight="1" x14ac:dyDescent="0.2">
      <c r="A99" s="103">
        <v>78</v>
      </c>
      <c r="B99" s="104">
        <v>65</v>
      </c>
      <c r="C99" s="104">
        <v>10123488357</v>
      </c>
      <c r="D99" s="66" t="s">
        <v>242</v>
      </c>
      <c r="E99" s="67" t="s">
        <v>243</v>
      </c>
      <c r="F99" s="68" t="s">
        <v>42</v>
      </c>
      <c r="G99" s="69" t="s">
        <v>57</v>
      </c>
      <c r="H99" s="106">
        <v>2.0043981481481482E-2</v>
      </c>
      <c r="I99" s="107">
        <f t="shared" si="4"/>
        <v>3.9490740740740736E-3</v>
      </c>
      <c r="J99" s="65">
        <f t="shared" si="5"/>
        <v>31.177829099307161</v>
      </c>
      <c r="K99" s="109">
        <v>1</v>
      </c>
      <c r="L99" s="72"/>
      <c r="M99" s="70"/>
    </row>
    <row r="100" spans="1:13" ht="24.75" customHeight="1" x14ac:dyDescent="0.2">
      <c r="A100" s="103">
        <v>79</v>
      </c>
      <c r="B100" s="104">
        <v>4</v>
      </c>
      <c r="C100" s="104">
        <v>10130179943</v>
      </c>
      <c r="D100" s="66" t="s">
        <v>244</v>
      </c>
      <c r="E100" s="67" t="s">
        <v>245</v>
      </c>
      <c r="F100" s="68" t="s">
        <v>38</v>
      </c>
      <c r="G100" s="69" t="s">
        <v>165</v>
      </c>
      <c r="H100" s="106">
        <v>2.0047453703703703E-2</v>
      </c>
      <c r="I100" s="107">
        <f t="shared" si="4"/>
        <v>3.9525462962962943E-3</v>
      </c>
      <c r="J100" s="65">
        <f t="shared" si="5"/>
        <v>31.177829099307161</v>
      </c>
      <c r="K100" s="109">
        <v>1</v>
      </c>
      <c r="L100" s="72"/>
      <c r="M100" s="70"/>
    </row>
    <row r="101" spans="1:13" ht="24.75" customHeight="1" x14ac:dyDescent="0.2">
      <c r="A101" s="103">
        <v>80</v>
      </c>
      <c r="B101" s="104">
        <v>66</v>
      </c>
      <c r="C101" s="104">
        <v>10127850125</v>
      </c>
      <c r="D101" s="66" t="s">
        <v>246</v>
      </c>
      <c r="E101" s="67" t="s">
        <v>247</v>
      </c>
      <c r="F101" s="68" t="s">
        <v>40</v>
      </c>
      <c r="G101" s="69" t="s">
        <v>57</v>
      </c>
      <c r="H101" s="106">
        <v>2.0118055555555556E-2</v>
      </c>
      <c r="I101" s="107">
        <f t="shared" si="4"/>
        <v>4.0231481481481472E-3</v>
      </c>
      <c r="J101" s="65">
        <f t="shared" si="5"/>
        <v>31.070195627157652</v>
      </c>
      <c r="K101" s="109">
        <v>1</v>
      </c>
      <c r="L101" s="72"/>
      <c r="M101" s="70"/>
    </row>
    <row r="102" spans="1:13" ht="24.75" customHeight="1" x14ac:dyDescent="0.2">
      <c r="A102" s="103">
        <v>81</v>
      </c>
      <c r="B102" s="104">
        <v>102</v>
      </c>
      <c r="C102" s="104">
        <v>10116356534</v>
      </c>
      <c r="D102" s="66" t="s">
        <v>248</v>
      </c>
      <c r="E102" s="67" t="s">
        <v>249</v>
      </c>
      <c r="F102" s="68" t="s">
        <v>38</v>
      </c>
      <c r="G102" s="69" t="s">
        <v>137</v>
      </c>
      <c r="H102" s="106">
        <v>2.0130787037037037E-2</v>
      </c>
      <c r="I102" s="107">
        <f t="shared" si="4"/>
        <v>4.0358796296296288E-3</v>
      </c>
      <c r="J102" s="65">
        <f t="shared" si="5"/>
        <v>31.05232892466935</v>
      </c>
      <c r="K102" s="109">
        <v>1</v>
      </c>
      <c r="L102" s="72"/>
      <c r="M102" s="70"/>
    </row>
    <row r="103" spans="1:13" ht="24.75" customHeight="1" x14ac:dyDescent="0.2">
      <c r="A103" s="103">
        <v>82</v>
      </c>
      <c r="B103" s="104">
        <v>99</v>
      </c>
      <c r="C103" s="104">
        <v>10120394057</v>
      </c>
      <c r="D103" s="66" t="s">
        <v>250</v>
      </c>
      <c r="E103" s="67" t="s">
        <v>251</v>
      </c>
      <c r="F103" s="68" t="s">
        <v>40</v>
      </c>
      <c r="G103" s="69" t="s">
        <v>54</v>
      </c>
      <c r="H103" s="106">
        <v>2.0247685185185185E-2</v>
      </c>
      <c r="I103" s="107">
        <f t="shared" si="4"/>
        <v>4.1527777777777761E-3</v>
      </c>
      <c r="J103" s="65">
        <f t="shared" si="5"/>
        <v>30.874785591766724</v>
      </c>
      <c r="K103" s="109">
        <v>1</v>
      </c>
      <c r="L103" s="72"/>
      <c r="M103" s="70"/>
    </row>
    <row r="104" spans="1:13" ht="24.75" customHeight="1" x14ac:dyDescent="0.2">
      <c r="A104" s="103">
        <v>83</v>
      </c>
      <c r="B104" s="104">
        <v>38</v>
      </c>
      <c r="C104" s="104">
        <v>10128503156</v>
      </c>
      <c r="D104" s="66" t="s">
        <v>252</v>
      </c>
      <c r="E104" s="67" t="s">
        <v>253</v>
      </c>
      <c r="F104" s="68" t="s">
        <v>40</v>
      </c>
      <c r="G104" s="69" t="s">
        <v>46</v>
      </c>
      <c r="H104" s="106">
        <v>2.0278935185185188E-2</v>
      </c>
      <c r="I104" s="107">
        <f t="shared" si="4"/>
        <v>4.1840277777777796E-3</v>
      </c>
      <c r="J104" s="65">
        <f t="shared" si="5"/>
        <v>30.821917808219176</v>
      </c>
      <c r="K104" s="109">
        <v>1</v>
      </c>
      <c r="L104" s="72"/>
      <c r="M104" s="70"/>
    </row>
    <row r="105" spans="1:13" ht="24.75" customHeight="1" x14ac:dyDescent="0.2">
      <c r="A105" s="103">
        <v>84</v>
      </c>
      <c r="B105" s="104">
        <v>64</v>
      </c>
      <c r="C105" s="104">
        <v>10126707242</v>
      </c>
      <c r="D105" s="66" t="s">
        <v>254</v>
      </c>
      <c r="E105" s="67" t="s">
        <v>255</v>
      </c>
      <c r="F105" s="68" t="s">
        <v>40</v>
      </c>
      <c r="G105" s="69" t="s">
        <v>57</v>
      </c>
      <c r="H105" s="106">
        <v>2.0368055555555552E-2</v>
      </c>
      <c r="I105" s="107">
        <f t="shared" si="4"/>
        <v>4.273148148148144E-3</v>
      </c>
      <c r="J105" s="65">
        <f t="shared" si="5"/>
        <v>30.681818181818183</v>
      </c>
      <c r="K105" s="109">
        <v>1</v>
      </c>
      <c r="L105" s="72"/>
      <c r="M105" s="70"/>
    </row>
    <row r="106" spans="1:13" ht="24.75" customHeight="1" x14ac:dyDescent="0.2">
      <c r="A106" s="103">
        <v>85</v>
      </c>
      <c r="B106" s="104">
        <v>96</v>
      </c>
      <c r="C106" s="104">
        <v>10112249491</v>
      </c>
      <c r="D106" s="66" t="s">
        <v>256</v>
      </c>
      <c r="E106" s="67" t="s">
        <v>257</v>
      </c>
      <c r="F106" s="68" t="s">
        <v>40</v>
      </c>
      <c r="G106" s="69" t="s">
        <v>54</v>
      </c>
      <c r="H106" s="106">
        <v>2.0401620370370372E-2</v>
      </c>
      <c r="I106" s="107">
        <f t="shared" si="4"/>
        <v>4.3067129629629636E-3</v>
      </c>
      <c r="J106" s="65">
        <f t="shared" si="5"/>
        <v>30.629608621667611</v>
      </c>
      <c r="K106" s="109">
        <v>1</v>
      </c>
      <c r="L106" s="72"/>
      <c r="M106" s="70"/>
    </row>
    <row r="107" spans="1:13" ht="24.75" customHeight="1" x14ac:dyDescent="0.2">
      <c r="A107" s="103">
        <v>86</v>
      </c>
      <c r="B107" s="104">
        <v>1</v>
      </c>
      <c r="C107" s="104">
        <v>10113497256</v>
      </c>
      <c r="D107" s="66" t="s">
        <v>258</v>
      </c>
      <c r="E107" s="67" t="s">
        <v>259</v>
      </c>
      <c r="F107" s="68" t="s">
        <v>15</v>
      </c>
      <c r="G107" s="69" t="s">
        <v>165</v>
      </c>
      <c r="H107" s="106">
        <v>2.0458333333333332E-2</v>
      </c>
      <c r="I107" s="107">
        <f t="shared" si="4"/>
        <v>4.3634259259259234E-3</v>
      </c>
      <c r="J107" s="65">
        <f t="shared" si="5"/>
        <v>30.542986425339368</v>
      </c>
      <c r="K107" s="109">
        <v>1</v>
      </c>
      <c r="L107" s="72"/>
      <c r="M107" s="70"/>
    </row>
    <row r="108" spans="1:13" ht="24.75" customHeight="1" x14ac:dyDescent="0.2">
      <c r="A108" s="103">
        <v>87</v>
      </c>
      <c r="B108" s="104">
        <v>79</v>
      </c>
      <c r="C108" s="104">
        <v>10120162873</v>
      </c>
      <c r="D108" s="66" t="s">
        <v>260</v>
      </c>
      <c r="E108" s="67" t="s">
        <v>261</v>
      </c>
      <c r="F108" s="68" t="s">
        <v>40</v>
      </c>
      <c r="G108" s="69" t="s">
        <v>262</v>
      </c>
      <c r="H108" s="106">
        <v>2.0531250000000001E-2</v>
      </c>
      <c r="I108" s="107">
        <f t="shared" si="4"/>
        <v>4.4363425925925924E-3</v>
      </c>
      <c r="J108" s="65">
        <f t="shared" si="5"/>
        <v>30.439684329199551</v>
      </c>
      <c r="K108" s="109">
        <v>1</v>
      </c>
      <c r="L108" s="72"/>
      <c r="M108" s="70"/>
    </row>
    <row r="109" spans="1:13" ht="24.75" customHeight="1" x14ac:dyDescent="0.2">
      <c r="A109" s="103">
        <v>88</v>
      </c>
      <c r="B109" s="104">
        <v>16</v>
      </c>
      <c r="C109" s="104">
        <v>10120743257</v>
      </c>
      <c r="D109" s="66" t="s">
        <v>263</v>
      </c>
      <c r="E109" s="67" t="s">
        <v>264</v>
      </c>
      <c r="F109" s="68" t="s">
        <v>38</v>
      </c>
      <c r="G109" s="69" t="s">
        <v>56</v>
      </c>
      <c r="H109" s="106">
        <v>2.0532407407407405E-2</v>
      </c>
      <c r="I109" s="107">
        <f t="shared" si="4"/>
        <v>4.437499999999997E-3</v>
      </c>
      <c r="J109" s="65">
        <f t="shared" si="5"/>
        <v>30.439684329199551</v>
      </c>
      <c r="K109" s="109">
        <v>1</v>
      </c>
      <c r="L109" s="72"/>
      <c r="M109" s="70"/>
    </row>
    <row r="110" spans="1:13" ht="24.75" customHeight="1" x14ac:dyDescent="0.2">
      <c r="A110" s="103">
        <v>89</v>
      </c>
      <c r="B110" s="104">
        <v>100</v>
      </c>
      <c r="C110" s="104">
        <v>10093566079</v>
      </c>
      <c r="D110" s="66" t="s">
        <v>265</v>
      </c>
      <c r="E110" s="67" t="s">
        <v>266</v>
      </c>
      <c r="F110" s="68" t="s">
        <v>15</v>
      </c>
      <c r="G110" s="69" t="s">
        <v>137</v>
      </c>
      <c r="H110" s="106">
        <v>2.064699074074074E-2</v>
      </c>
      <c r="I110" s="107">
        <f t="shared" si="4"/>
        <v>4.5520833333333316E-3</v>
      </c>
      <c r="J110" s="65">
        <f t="shared" si="5"/>
        <v>30.269058295964125</v>
      </c>
      <c r="K110" s="109">
        <v>1</v>
      </c>
      <c r="L110" s="72"/>
      <c r="M110" s="70"/>
    </row>
    <row r="111" spans="1:13" ht="24.75" customHeight="1" x14ac:dyDescent="0.2">
      <c r="A111" s="103">
        <v>90</v>
      </c>
      <c r="B111" s="104">
        <v>91</v>
      </c>
      <c r="C111" s="104">
        <v>10115495052</v>
      </c>
      <c r="D111" s="66" t="s">
        <v>267</v>
      </c>
      <c r="E111" s="67" t="s">
        <v>268</v>
      </c>
      <c r="F111" s="68" t="s">
        <v>38</v>
      </c>
      <c r="G111" s="69" t="s">
        <v>17</v>
      </c>
      <c r="H111" s="106">
        <v>2.0738425925925928E-2</v>
      </c>
      <c r="I111" s="107">
        <f t="shared" si="4"/>
        <v>4.643518518518519E-3</v>
      </c>
      <c r="J111" s="65">
        <f t="shared" si="5"/>
        <v>30.133928571428573</v>
      </c>
      <c r="K111" s="109">
        <v>1</v>
      </c>
      <c r="L111" s="72"/>
      <c r="M111" s="70"/>
    </row>
    <row r="112" spans="1:13" ht="24.75" customHeight="1" x14ac:dyDescent="0.2">
      <c r="A112" s="103">
        <v>91</v>
      </c>
      <c r="B112" s="104">
        <v>97</v>
      </c>
      <c r="C112" s="104">
        <v>10132205223</v>
      </c>
      <c r="D112" s="66" t="s">
        <v>269</v>
      </c>
      <c r="E112" s="67" t="s">
        <v>270</v>
      </c>
      <c r="F112" s="68" t="s">
        <v>42</v>
      </c>
      <c r="G112" s="69" t="s">
        <v>54</v>
      </c>
      <c r="H112" s="106">
        <v>2.0825231481481483E-2</v>
      </c>
      <c r="I112" s="107">
        <f t="shared" si="4"/>
        <v>4.7303240740740743E-3</v>
      </c>
      <c r="J112" s="65">
        <f t="shared" si="5"/>
        <v>30.016675931072818</v>
      </c>
      <c r="K112" s="109">
        <v>1</v>
      </c>
      <c r="L112" s="72"/>
      <c r="M112" s="70"/>
    </row>
    <row r="113" spans="1:14" ht="24.75" customHeight="1" x14ac:dyDescent="0.2">
      <c r="A113" s="103">
        <v>92</v>
      </c>
      <c r="B113" s="104">
        <v>105</v>
      </c>
      <c r="C113" s="104">
        <v>10117450412</v>
      </c>
      <c r="D113" s="66" t="s">
        <v>271</v>
      </c>
      <c r="E113" s="67" t="s">
        <v>106</v>
      </c>
      <c r="F113" s="68" t="s">
        <v>38</v>
      </c>
      <c r="G113" s="69" t="s">
        <v>177</v>
      </c>
      <c r="H113" s="106">
        <v>2.0840277777777777E-2</v>
      </c>
      <c r="I113" s="107">
        <f t="shared" si="4"/>
        <v>4.7453703703703685E-3</v>
      </c>
      <c r="J113" s="65">
        <f t="shared" si="5"/>
        <v>29.983342587451414</v>
      </c>
      <c r="K113" s="109">
        <v>1</v>
      </c>
      <c r="L113" s="72"/>
      <c r="M113" s="70"/>
    </row>
    <row r="114" spans="1:14" ht="24.75" customHeight="1" x14ac:dyDescent="0.2">
      <c r="A114" s="103">
        <v>93</v>
      </c>
      <c r="B114" s="104">
        <v>104</v>
      </c>
      <c r="C114" s="104">
        <v>10120340911</v>
      </c>
      <c r="D114" s="66" t="s">
        <v>272</v>
      </c>
      <c r="E114" s="67" t="s">
        <v>273</v>
      </c>
      <c r="F114" s="68" t="s">
        <v>40</v>
      </c>
      <c r="G114" s="69" t="s">
        <v>137</v>
      </c>
      <c r="H114" s="106">
        <v>2.0853009259259259E-2</v>
      </c>
      <c r="I114" s="107">
        <f t="shared" si="4"/>
        <v>4.7581018518518502E-3</v>
      </c>
      <c r="J114" s="65">
        <f t="shared" si="5"/>
        <v>29.966703662597116</v>
      </c>
      <c r="K114" s="109">
        <v>1</v>
      </c>
      <c r="L114" s="72"/>
      <c r="M114" s="70"/>
    </row>
    <row r="115" spans="1:14" ht="24.75" customHeight="1" x14ac:dyDescent="0.2">
      <c r="A115" s="103">
        <v>94</v>
      </c>
      <c r="B115" s="104">
        <v>36</v>
      </c>
      <c r="C115" s="104">
        <v>10089582211</v>
      </c>
      <c r="D115" s="66" t="s">
        <v>274</v>
      </c>
      <c r="E115" s="67" t="s">
        <v>275</v>
      </c>
      <c r="F115" s="68" t="s">
        <v>38</v>
      </c>
      <c r="G115" s="69" t="s">
        <v>49</v>
      </c>
      <c r="H115" s="106">
        <v>2.0875000000000001E-2</v>
      </c>
      <c r="I115" s="107">
        <f t="shared" si="4"/>
        <v>4.7800925925925927E-3</v>
      </c>
      <c r="J115" s="65">
        <f t="shared" si="5"/>
        <v>29.933481152993352</v>
      </c>
      <c r="K115" s="109">
        <v>1</v>
      </c>
      <c r="L115" s="72"/>
      <c r="M115" s="70"/>
    </row>
    <row r="116" spans="1:14" ht="24.75" customHeight="1" x14ac:dyDescent="0.2">
      <c r="A116" s="103">
        <v>95</v>
      </c>
      <c r="B116" s="104">
        <v>106</v>
      </c>
      <c r="C116" s="104">
        <v>10110815915</v>
      </c>
      <c r="D116" s="66" t="s">
        <v>276</v>
      </c>
      <c r="E116" s="67" t="s">
        <v>277</v>
      </c>
      <c r="F116" s="68" t="s">
        <v>15</v>
      </c>
      <c r="G116" s="69" t="s">
        <v>177</v>
      </c>
      <c r="H116" s="106">
        <v>2.092476851851852E-2</v>
      </c>
      <c r="I116" s="107">
        <f t="shared" si="4"/>
        <v>4.8298611111111112E-3</v>
      </c>
      <c r="J116" s="65">
        <f t="shared" si="5"/>
        <v>29.86725663716814</v>
      </c>
      <c r="K116" s="109">
        <v>1</v>
      </c>
      <c r="L116" s="72"/>
      <c r="M116" s="70"/>
    </row>
    <row r="117" spans="1:14" ht="24.75" customHeight="1" x14ac:dyDescent="0.2">
      <c r="A117" s="103">
        <v>96</v>
      </c>
      <c r="B117" s="104">
        <v>108</v>
      </c>
      <c r="C117" s="104">
        <v>10091527564</v>
      </c>
      <c r="D117" s="66" t="s">
        <v>278</v>
      </c>
      <c r="E117" s="67" t="s">
        <v>279</v>
      </c>
      <c r="F117" s="68" t="s">
        <v>38</v>
      </c>
      <c r="G117" s="69" t="s">
        <v>177</v>
      </c>
      <c r="H117" s="106">
        <v>2.1101851851851854E-2</v>
      </c>
      <c r="I117" s="107">
        <f t="shared" si="4"/>
        <v>5.0069444444444458E-3</v>
      </c>
      <c r="J117" s="65">
        <f t="shared" si="5"/>
        <v>29.621503017004937</v>
      </c>
      <c r="K117" s="109">
        <v>1</v>
      </c>
      <c r="L117" s="72"/>
      <c r="M117" s="70"/>
    </row>
    <row r="118" spans="1:14" ht="24.75" customHeight="1" x14ac:dyDescent="0.2">
      <c r="A118" s="103">
        <v>97</v>
      </c>
      <c r="B118" s="104">
        <v>63</v>
      </c>
      <c r="C118" s="104">
        <v>10100041841</v>
      </c>
      <c r="D118" s="66" t="s">
        <v>280</v>
      </c>
      <c r="E118" s="67" t="s">
        <v>281</v>
      </c>
      <c r="F118" s="68" t="s">
        <v>38</v>
      </c>
      <c r="G118" s="69" t="s">
        <v>57</v>
      </c>
      <c r="H118" s="106">
        <v>2.1131944444444443E-2</v>
      </c>
      <c r="I118" s="107">
        <f t="shared" si="4"/>
        <v>5.0370370370370343E-3</v>
      </c>
      <c r="J118" s="65">
        <f t="shared" si="5"/>
        <v>29.572836801752462</v>
      </c>
      <c r="K118" s="109">
        <v>1</v>
      </c>
      <c r="L118" s="72"/>
      <c r="M118" s="70"/>
    </row>
    <row r="119" spans="1:14" ht="24.75" customHeight="1" x14ac:dyDescent="0.2">
      <c r="A119" s="103">
        <v>98</v>
      </c>
      <c r="B119" s="104">
        <v>43</v>
      </c>
      <c r="C119" s="104">
        <v>10125245572</v>
      </c>
      <c r="D119" s="66" t="s">
        <v>282</v>
      </c>
      <c r="E119" s="67" t="s">
        <v>283</v>
      </c>
      <c r="F119" s="68" t="s">
        <v>42</v>
      </c>
      <c r="G119" s="69" t="s">
        <v>212</v>
      </c>
      <c r="H119" s="106">
        <v>2.1165509259259255E-2</v>
      </c>
      <c r="I119" s="107">
        <f t="shared" si="4"/>
        <v>5.070601851851847E-3</v>
      </c>
      <c r="J119" s="65">
        <f t="shared" si="5"/>
        <v>29.524330235101147</v>
      </c>
      <c r="K119" s="109">
        <v>1</v>
      </c>
      <c r="L119" s="72"/>
      <c r="M119" s="70"/>
    </row>
    <row r="120" spans="1:14" ht="24.75" customHeight="1" x14ac:dyDescent="0.2">
      <c r="A120" s="103">
        <v>99</v>
      </c>
      <c r="B120" s="104">
        <v>44</v>
      </c>
      <c r="C120" s="104">
        <v>10116267012</v>
      </c>
      <c r="D120" s="66" t="s">
        <v>284</v>
      </c>
      <c r="E120" s="67" t="s">
        <v>285</v>
      </c>
      <c r="F120" s="68" t="s">
        <v>40</v>
      </c>
      <c r="G120" s="69" t="s">
        <v>212</v>
      </c>
      <c r="H120" s="106">
        <v>2.145023148148148E-2</v>
      </c>
      <c r="I120" s="107">
        <f t="shared" si="4"/>
        <v>5.3553240740740714E-3</v>
      </c>
      <c r="J120" s="65">
        <f t="shared" si="5"/>
        <v>29.141932002158665</v>
      </c>
      <c r="K120" s="109">
        <v>1</v>
      </c>
      <c r="L120" s="72"/>
      <c r="M120" s="70"/>
    </row>
    <row r="121" spans="1:14" ht="24.75" customHeight="1" x14ac:dyDescent="0.2">
      <c r="A121" s="103">
        <v>100</v>
      </c>
      <c r="B121" s="104">
        <v>54</v>
      </c>
      <c r="C121" s="104">
        <v>10125634675</v>
      </c>
      <c r="D121" s="66" t="s">
        <v>286</v>
      </c>
      <c r="E121" s="67" t="s">
        <v>287</v>
      </c>
      <c r="F121" s="68" t="s">
        <v>40</v>
      </c>
      <c r="G121" s="69" t="s">
        <v>224</v>
      </c>
      <c r="H121" s="106">
        <v>2.149884259259259E-2</v>
      </c>
      <c r="I121" s="107">
        <f t="shared" si="4"/>
        <v>5.4039351851851818E-3</v>
      </c>
      <c r="J121" s="65">
        <f t="shared" si="5"/>
        <v>29.079159935379643</v>
      </c>
      <c r="K121" s="109">
        <v>1</v>
      </c>
      <c r="L121" s="72"/>
      <c r="M121" s="70"/>
    </row>
    <row r="122" spans="1:14" ht="24.75" customHeight="1" x14ac:dyDescent="0.2">
      <c r="A122" s="103">
        <v>101</v>
      </c>
      <c r="B122" s="104">
        <v>53</v>
      </c>
      <c r="C122" s="104">
        <v>10103845352</v>
      </c>
      <c r="D122" s="66" t="s">
        <v>288</v>
      </c>
      <c r="E122" s="67" t="s">
        <v>289</v>
      </c>
      <c r="F122" s="68" t="s">
        <v>38</v>
      </c>
      <c r="G122" s="69" t="s">
        <v>224</v>
      </c>
      <c r="H122" s="106">
        <v>2.1572916666666667E-2</v>
      </c>
      <c r="I122" s="107">
        <f t="shared" si="4"/>
        <v>5.4780092592592589E-3</v>
      </c>
      <c r="J122" s="65">
        <f t="shared" si="5"/>
        <v>28.969957081545065</v>
      </c>
      <c r="K122" s="109">
        <v>1</v>
      </c>
      <c r="L122" s="72"/>
      <c r="M122" s="70"/>
    </row>
    <row r="123" spans="1:14" ht="24.75" customHeight="1" x14ac:dyDescent="0.2">
      <c r="A123" s="103">
        <v>102</v>
      </c>
      <c r="B123" s="104">
        <v>39</v>
      </c>
      <c r="C123" s="104">
        <v>10128503257</v>
      </c>
      <c r="D123" s="66" t="s">
        <v>290</v>
      </c>
      <c r="E123" s="67" t="s">
        <v>291</v>
      </c>
      <c r="F123" s="68" t="s">
        <v>40</v>
      </c>
      <c r="G123" s="69" t="s">
        <v>46</v>
      </c>
      <c r="H123" s="106">
        <v>2.1697916666666667E-2</v>
      </c>
      <c r="I123" s="107">
        <f t="shared" si="4"/>
        <v>5.603009259259259E-3</v>
      </c>
      <c r="J123" s="65">
        <f t="shared" si="5"/>
        <v>28.799999999999997</v>
      </c>
      <c r="K123" s="109">
        <v>1</v>
      </c>
      <c r="L123" s="72"/>
      <c r="M123" s="70"/>
    </row>
    <row r="124" spans="1:14" ht="24.75" customHeight="1" x14ac:dyDescent="0.2">
      <c r="A124" s="103">
        <v>103</v>
      </c>
      <c r="B124" s="104">
        <v>98</v>
      </c>
      <c r="C124" s="104">
        <v>10127975316</v>
      </c>
      <c r="D124" s="66" t="s">
        <v>292</v>
      </c>
      <c r="E124" s="67" t="s">
        <v>293</v>
      </c>
      <c r="F124" s="68" t="s">
        <v>40</v>
      </c>
      <c r="G124" s="69" t="s">
        <v>54</v>
      </c>
      <c r="H124" s="106">
        <v>2.2001157407407407E-2</v>
      </c>
      <c r="I124" s="107">
        <f t="shared" si="4"/>
        <v>5.9062499999999983E-3</v>
      </c>
      <c r="J124" s="65">
        <f t="shared" si="5"/>
        <v>28.406102051551812</v>
      </c>
      <c r="K124" s="109">
        <v>1</v>
      </c>
      <c r="L124" s="72"/>
      <c r="M124" s="70"/>
    </row>
    <row r="125" spans="1:14" ht="24.75" customHeight="1" x14ac:dyDescent="0.2">
      <c r="A125" s="103">
        <v>104</v>
      </c>
      <c r="B125" s="104">
        <v>78</v>
      </c>
      <c r="C125" s="104">
        <v>10128041701</v>
      </c>
      <c r="D125" s="66" t="s">
        <v>294</v>
      </c>
      <c r="E125" s="67" t="s">
        <v>295</v>
      </c>
      <c r="F125" s="68" t="s">
        <v>40</v>
      </c>
      <c r="G125" s="69" t="s">
        <v>262</v>
      </c>
      <c r="H125" s="106">
        <v>2.2232638888888889E-2</v>
      </c>
      <c r="I125" s="107">
        <f t="shared" si="4"/>
        <v>6.1377314814814801E-3</v>
      </c>
      <c r="J125" s="65">
        <f t="shared" si="5"/>
        <v>28.110359187922956</v>
      </c>
      <c r="K125" s="109">
        <v>1</v>
      </c>
      <c r="L125" s="72"/>
      <c r="M125" s="70"/>
    </row>
    <row r="126" spans="1:14" ht="24.75" customHeight="1" x14ac:dyDescent="0.2">
      <c r="A126" s="103">
        <v>105</v>
      </c>
      <c r="B126" s="104">
        <v>55</v>
      </c>
      <c r="C126" s="104">
        <v>10128810526</v>
      </c>
      <c r="D126" s="66" t="s">
        <v>296</v>
      </c>
      <c r="E126" s="67" t="s">
        <v>297</v>
      </c>
      <c r="F126" s="68" t="s">
        <v>40</v>
      </c>
      <c r="G126" s="69" t="s">
        <v>224</v>
      </c>
      <c r="H126" s="106">
        <v>2.2291666666666668E-2</v>
      </c>
      <c r="I126" s="107">
        <f t="shared" si="4"/>
        <v>6.1967592592592595E-3</v>
      </c>
      <c r="J126" s="65">
        <f t="shared" si="5"/>
        <v>28.037383177570092</v>
      </c>
      <c r="K126" s="109">
        <v>1</v>
      </c>
      <c r="L126" s="72"/>
      <c r="M126" s="70"/>
    </row>
    <row r="127" spans="1:14" ht="24.75" customHeight="1" x14ac:dyDescent="0.2">
      <c r="A127" s="103">
        <v>106</v>
      </c>
      <c r="B127" s="104">
        <v>62</v>
      </c>
      <c r="C127" s="104">
        <v>10113099657</v>
      </c>
      <c r="D127" s="66" t="s">
        <v>298</v>
      </c>
      <c r="E127" s="67" t="s">
        <v>299</v>
      </c>
      <c r="F127" s="68" t="s">
        <v>38</v>
      </c>
      <c r="G127" s="69" t="s">
        <v>204</v>
      </c>
      <c r="H127" s="106">
        <v>2.3892361111111111E-2</v>
      </c>
      <c r="I127" s="107">
        <f t="shared" si="4"/>
        <v>7.7974537037037023E-3</v>
      </c>
      <c r="J127" s="65">
        <f t="shared" si="5"/>
        <v>26.162790697674417</v>
      </c>
      <c r="K127" s="109">
        <v>1</v>
      </c>
      <c r="L127" s="72"/>
      <c r="M127" s="110" t="s">
        <v>307</v>
      </c>
      <c r="N127" s="7"/>
    </row>
    <row r="128" spans="1:14" ht="24.75" customHeight="1" x14ac:dyDescent="0.2">
      <c r="A128" s="103">
        <v>107</v>
      </c>
      <c r="B128" s="104">
        <v>46</v>
      </c>
      <c r="C128" s="104">
        <v>10112759046</v>
      </c>
      <c r="D128" s="66" t="s">
        <v>300</v>
      </c>
      <c r="E128" s="67" t="s">
        <v>301</v>
      </c>
      <c r="F128" s="68" t="s">
        <v>40</v>
      </c>
      <c r="G128" s="69" t="s">
        <v>212</v>
      </c>
      <c r="H128" s="106">
        <v>2.3969907407407409E-2</v>
      </c>
      <c r="I128" s="107">
        <f t="shared" si="4"/>
        <v>7.8750000000000001E-3</v>
      </c>
      <c r="J128" s="65">
        <f t="shared" si="5"/>
        <v>26.074360212457751</v>
      </c>
      <c r="K128" s="109">
        <v>1</v>
      </c>
      <c r="L128" s="72"/>
      <c r="M128" s="70"/>
    </row>
    <row r="129" spans="1:15" ht="24.75" customHeight="1" x14ac:dyDescent="0.2">
      <c r="A129" s="103">
        <v>108</v>
      </c>
      <c r="B129" s="104">
        <v>45</v>
      </c>
      <c r="C129" s="104">
        <v>10125246077</v>
      </c>
      <c r="D129" s="66" t="s">
        <v>302</v>
      </c>
      <c r="E129" s="67" t="s">
        <v>303</v>
      </c>
      <c r="F129" s="68" t="s">
        <v>40</v>
      </c>
      <c r="G129" s="69" t="s">
        <v>212</v>
      </c>
      <c r="H129" s="106">
        <v>2.5060185185185185E-2</v>
      </c>
      <c r="I129" s="107">
        <f t="shared" si="4"/>
        <v>8.9652777777777769E-3</v>
      </c>
      <c r="J129" s="65">
        <f t="shared" si="5"/>
        <v>24.942263279445729</v>
      </c>
      <c r="K129" s="109">
        <v>1</v>
      </c>
      <c r="L129" s="72"/>
      <c r="M129" s="70"/>
    </row>
    <row r="130" spans="1:15" ht="24.75" customHeight="1" thickBot="1" x14ac:dyDescent="0.25">
      <c r="A130" s="111" t="s">
        <v>58</v>
      </c>
      <c r="B130" s="105">
        <v>92</v>
      </c>
      <c r="C130" s="105">
        <v>10096031701</v>
      </c>
      <c r="D130" s="73" t="s">
        <v>304</v>
      </c>
      <c r="E130" s="74" t="s">
        <v>305</v>
      </c>
      <c r="F130" s="75" t="s">
        <v>15</v>
      </c>
      <c r="G130" s="76" t="s">
        <v>17</v>
      </c>
      <c r="H130" s="108"/>
      <c r="I130" s="112"/>
      <c r="J130" s="101"/>
      <c r="K130" s="101"/>
      <c r="L130" s="77"/>
      <c r="M130" s="78"/>
    </row>
    <row r="131" spans="1:15" s="41" customFormat="1" ht="9.75" customHeight="1" thickTop="1" thickBot="1" x14ac:dyDescent="0.25">
      <c r="A131" s="42"/>
      <c r="B131" s="43"/>
      <c r="C131" s="43"/>
      <c r="D131" s="44"/>
      <c r="E131" s="45"/>
      <c r="F131" s="46"/>
      <c r="G131" s="45"/>
      <c r="H131" s="47"/>
      <c r="I131" s="47"/>
      <c r="J131" s="47"/>
      <c r="K131" s="47"/>
      <c r="L131" s="47"/>
      <c r="M131" s="48"/>
      <c r="N131" s="40"/>
      <c r="O131" s="40"/>
    </row>
    <row r="132" spans="1:15" s="50" customFormat="1" ht="15.75" thickTop="1" x14ac:dyDescent="0.2">
      <c r="A132" s="132" t="s">
        <v>4</v>
      </c>
      <c r="B132" s="128"/>
      <c r="C132" s="128"/>
      <c r="D132" s="128"/>
      <c r="E132" s="102"/>
      <c r="F132" s="102"/>
      <c r="G132" s="102"/>
      <c r="H132" s="128" t="s">
        <v>5</v>
      </c>
      <c r="I132" s="128"/>
      <c r="J132" s="128"/>
      <c r="K132" s="128"/>
      <c r="L132" s="128"/>
      <c r="M132" s="129"/>
    </row>
    <row r="133" spans="1:15" s="50" customFormat="1" ht="15" x14ac:dyDescent="0.2">
      <c r="A133" s="96" t="s">
        <v>75</v>
      </c>
      <c r="B133" s="97"/>
      <c r="C133" s="98"/>
      <c r="D133" s="55"/>
      <c r="E133" s="55"/>
      <c r="F133" s="55"/>
      <c r="G133" s="56" t="s">
        <v>31</v>
      </c>
      <c r="H133" s="95">
        <v>27</v>
      </c>
      <c r="L133" s="56" t="s">
        <v>32</v>
      </c>
      <c r="M133" s="57">
        <f>COUNTIF(F$20:F231,"ЗМС")</f>
        <v>0</v>
      </c>
    </row>
    <row r="134" spans="1:15" s="50" customFormat="1" ht="15" x14ac:dyDescent="0.2">
      <c r="A134" s="96" t="s">
        <v>76</v>
      </c>
      <c r="B134" s="97"/>
      <c r="C134" s="98"/>
      <c r="D134" s="55"/>
      <c r="E134" s="55"/>
      <c r="F134" s="55"/>
      <c r="G134" s="51" t="s">
        <v>33</v>
      </c>
      <c r="H134" s="95">
        <f>H135+H140+H137+H138+H139</f>
        <v>109</v>
      </c>
      <c r="L134" s="51" t="s">
        <v>34</v>
      </c>
      <c r="M134" s="52">
        <f>COUNTIF(F$20:F231,"МСМК")</f>
        <v>0</v>
      </c>
    </row>
    <row r="135" spans="1:15" s="50" customFormat="1" ht="15" x14ac:dyDescent="0.2">
      <c r="A135" s="96" t="s">
        <v>77</v>
      </c>
      <c r="B135" s="97"/>
      <c r="C135" s="98"/>
      <c r="D135" s="55"/>
      <c r="E135" s="55"/>
      <c r="F135" s="55"/>
      <c r="G135" s="51" t="s">
        <v>35</v>
      </c>
      <c r="H135" s="95">
        <f>H136+H138+H139</f>
        <v>108</v>
      </c>
      <c r="L135" s="51" t="s">
        <v>16</v>
      </c>
      <c r="M135" s="52">
        <f>COUNTIF(F$20:F131,"МС")</f>
        <v>0</v>
      </c>
    </row>
    <row r="136" spans="1:15" s="50" customFormat="1" ht="15" x14ac:dyDescent="0.2">
      <c r="A136" s="96" t="s">
        <v>78</v>
      </c>
      <c r="B136" s="97"/>
      <c r="C136" s="98"/>
      <c r="D136" s="55"/>
      <c r="E136" s="55"/>
      <c r="F136" s="55"/>
      <c r="G136" s="51" t="s">
        <v>36</v>
      </c>
      <c r="H136" s="95">
        <f>COUNT(A14:A131)</f>
        <v>108</v>
      </c>
      <c r="L136" s="51" t="s">
        <v>15</v>
      </c>
      <c r="M136" s="52">
        <f>COUNTIF(F$19:F131,"КМС")</f>
        <v>40</v>
      </c>
    </row>
    <row r="137" spans="1:15" s="50" customFormat="1" ht="15" x14ac:dyDescent="0.2">
      <c r="A137" s="96"/>
      <c r="B137" s="97"/>
      <c r="C137" s="98"/>
      <c r="D137" s="55"/>
      <c r="E137" s="60"/>
      <c r="F137" s="60"/>
      <c r="G137" s="51" t="s">
        <v>37</v>
      </c>
      <c r="H137" s="95">
        <f>COUNTIF(A13:A130,"НФ")</f>
        <v>0</v>
      </c>
      <c r="L137" s="51" t="s">
        <v>38</v>
      </c>
      <c r="M137" s="52">
        <f>COUNTIF(F$21:F232,"1 СР")</f>
        <v>33</v>
      </c>
    </row>
    <row r="138" spans="1:15" s="50" customFormat="1" ht="15" x14ac:dyDescent="0.2">
      <c r="A138" s="99"/>
      <c r="B138" s="97"/>
      <c r="C138" s="98"/>
      <c r="D138" s="55"/>
      <c r="E138" s="60"/>
      <c r="F138" s="60"/>
      <c r="G138" s="51" t="s">
        <v>39</v>
      </c>
      <c r="H138" s="95">
        <f>COUNTIF(A14:A131,"ЛИМ")</f>
        <v>0</v>
      </c>
      <c r="L138" s="51" t="s">
        <v>40</v>
      </c>
      <c r="M138" s="52">
        <f>COUNTIF(F$21:F233,"2 СР")</f>
        <v>32</v>
      </c>
    </row>
    <row r="139" spans="1:15" s="50" customFormat="1" ht="15" x14ac:dyDescent="0.2">
      <c r="A139" s="100"/>
      <c r="B139" s="97"/>
      <c r="C139" s="98"/>
      <c r="D139" s="55"/>
      <c r="E139" s="55"/>
      <c r="F139" s="55"/>
      <c r="G139" s="51" t="s">
        <v>41</v>
      </c>
      <c r="H139" s="95">
        <f>COUNTIF(A14:A131,"ДСКВ")</f>
        <v>0</v>
      </c>
      <c r="L139" s="51" t="s">
        <v>42</v>
      </c>
      <c r="M139" s="52">
        <f>COUNTIF(F$21:F234,"3 СР")</f>
        <v>4</v>
      </c>
    </row>
    <row r="140" spans="1:15" s="50" customFormat="1" ht="15" x14ac:dyDescent="0.2">
      <c r="A140" s="100"/>
      <c r="B140" s="97"/>
      <c r="C140" s="98"/>
      <c r="D140" s="58"/>
      <c r="E140" s="58"/>
      <c r="F140" s="58"/>
      <c r="G140" s="51" t="s">
        <v>43</v>
      </c>
      <c r="H140" s="95">
        <f>COUNTIF(A14:A131,"НС")</f>
        <v>1</v>
      </c>
      <c r="I140" s="113"/>
      <c r="J140" s="59"/>
      <c r="K140" s="59"/>
      <c r="L140" s="51"/>
      <c r="M140" s="54"/>
    </row>
    <row r="141" spans="1:15" s="50" customFormat="1" ht="7.5" customHeight="1" x14ac:dyDescent="0.2">
      <c r="A141" s="53"/>
      <c r="B141" s="55"/>
      <c r="C141" s="55"/>
      <c r="D141" s="55"/>
      <c r="E141" s="55"/>
      <c r="F141" s="55"/>
      <c r="G141" s="60"/>
      <c r="H141" s="61"/>
      <c r="I141" s="62"/>
      <c r="M141" s="63"/>
    </row>
    <row r="142" spans="1:15" s="50" customFormat="1" ht="15.75" x14ac:dyDescent="0.2">
      <c r="A142" s="137" t="s">
        <v>44</v>
      </c>
      <c r="B142" s="130"/>
      <c r="C142" s="130"/>
      <c r="D142" s="130"/>
      <c r="E142" s="130" t="s">
        <v>11</v>
      </c>
      <c r="F142" s="130"/>
      <c r="G142" s="130"/>
      <c r="H142" s="130" t="s">
        <v>3</v>
      </c>
      <c r="I142" s="130"/>
      <c r="J142" s="130" t="s">
        <v>30</v>
      </c>
      <c r="K142" s="130"/>
      <c r="L142" s="130"/>
      <c r="M142" s="131"/>
    </row>
    <row r="143" spans="1:15" s="50" customFormat="1" x14ac:dyDescent="0.2">
      <c r="A143" s="119"/>
      <c r="B143" s="120"/>
      <c r="C143" s="120"/>
      <c r="D143" s="120"/>
      <c r="E143" s="120"/>
      <c r="F143" s="120"/>
      <c r="G143" s="120"/>
      <c r="H143" s="120"/>
      <c r="I143" s="120"/>
      <c r="M143" s="63"/>
    </row>
    <row r="144" spans="1:15" s="50" customFormat="1" x14ac:dyDescent="0.2">
      <c r="A144" s="91"/>
      <c r="B144" s="92"/>
      <c r="C144" s="92"/>
      <c r="D144" s="92"/>
      <c r="E144" s="92"/>
      <c r="F144" s="92"/>
      <c r="G144" s="92"/>
      <c r="H144" s="92"/>
      <c r="I144" s="64"/>
      <c r="M144" s="63"/>
    </row>
    <row r="145" spans="1:13" s="50" customFormat="1" x14ac:dyDescent="0.2">
      <c r="A145" s="91"/>
      <c r="B145" s="92"/>
      <c r="C145" s="92"/>
      <c r="D145" s="92"/>
      <c r="E145" s="92"/>
      <c r="F145" s="92"/>
      <c r="G145" s="92"/>
      <c r="H145" s="92"/>
      <c r="I145" s="64"/>
      <c r="M145" s="63"/>
    </row>
    <row r="146" spans="1:13" s="50" customFormat="1" x14ac:dyDescent="0.2">
      <c r="A146" s="91"/>
      <c r="B146" s="92"/>
      <c r="C146" s="92"/>
      <c r="D146" s="92"/>
      <c r="E146" s="92"/>
      <c r="F146" s="92"/>
      <c r="G146" s="92"/>
      <c r="H146" s="92"/>
      <c r="I146" s="64"/>
      <c r="M146" s="63"/>
    </row>
    <row r="147" spans="1:13" s="50" customFormat="1" x14ac:dyDescent="0.2">
      <c r="A147" s="91"/>
      <c r="B147" s="92"/>
      <c r="C147" s="92"/>
      <c r="D147" s="92"/>
      <c r="E147" s="92"/>
      <c r="F147" s="92"/>
      <c r="G147" s="92"/>
      <c r="H147" s="92"/>
      <c r="I147" s="64"/>
      <c r="M147" s="63"/>
    </row>
    <row r="148" spans="1:13" s="86" customFormat="1" ht="15.75" thickBot="1" x14ac:dyDescent="0.25">
      <c r="A148" s="138"/>
      <c r="B148" s="135"/>
      <c r="C148" s="135"/>
      <c r="D148" s="135"/>
      <c r="E148" s="135" t="str">
        <f>G17</f>
        <v>Е.А. Афанасьева (ВК, г. Верхняя Пышма)</v>
      </c>
      <c r="F148" s="135"/>
      <c r="G148" s="135"/>
      <c r="H148" s="135" t="str">
        <f>G18</f>
        <v>М.А. Иванова (ВК, г. Великие Луки)</v>
      </c>
      <c r="I148" s="135"/>
      <c r="J148" s="135" t="str">
        <f>G19</f>
        <v>М.Н. Вострухин (ВК, г. Саратов)</v>
      </c>
      <c r="K148" s="135"/>
      <c r="L148" s="135"/>
      <c r="M148" s="136"/>
    </row>
    <row r="149" spans="1:13" ht="13.5" thickTop="1" x14ac:dyDescent="0.2"/>
  </sheetData>
  <sortState ref="A24:P69">
    <sortCondition ref="A24:A69"/>
  </sortState>
  <mergeCells count="25">
    <mergeCell ref="J148:M148"/>
    <mergeCell ref="E148:G148"/>
    <mergeCell ref="H148:I148"/>
    <mergeCell ref="F143:I143"/>
    <mergeCell ref="A142:D142"/>
    <mergeCell ref="A148:D148"/>
    <mergeCell ref="A1:M1"/>
    <mergeCell ref="A2:M2"/>
    <mergeCell ref="A4:M4"/>
    <mergeCell ref="A5:M5"/>
    <mergeCell ref="A6:M6"/>
    <mergeCell ref="A3:M3"/>
    <mergeCell ref="A15:G15"/>
    <mergeCell ref="H15:M15"/>
    <mergeCell ref="A143:E143"/>
    <mergeCell ref="A11:M11"/>
    <mergeCell ref="A7:M7"/>
    <mergeCell ref="A8:M8"/>
    <mergeCell ref="A9:M9"/>
    <mergeCell ref="A10:M10"/>
    <mergeCell ref="H132:M132"/>
    <mergeCell ref="J142:M142"/>
    <mergeCell ref="E142:G142"/>
    <mergeCell ref="H142:I142"/>
    <mergeCell ref="A132:D13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8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2022-08-22T13:00:01Z</dcterms:modified>
</cp:coreProperties>
</file>