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рсен\Desktop\Протоколы шоссе ЕКП 2021\"/>
    </mc:Choice>
  </mc:AlternateContent>
  <bookViews>
    <workbookView xWindow="-105" yWindow="-105" windowWidth="20730" windowHeight="11760" tabRatio="789"/>
  </bookViews>
  <sheets>
    <sheet name="КГ без отсечек" sheetId="102" r:id="rId1"/>
  </sheets>
  <definedNames>
    <definedName name="_xlnm.Print_Titles" localSheetId="0">'КГ без отсечек'!$21:$22</definedName>
    <definedName name="_xlnm.Print_Area" localSheetId="0">'КГ без отсечек'!$A$1:$L$64</definedName>
  </definedNames>
  <calcPr calcId="152511"/>
</workbook>
</file>

<file path=xl/calcChain.xml><?xml version="1.0" encoding="utf-8"?>
<calcChain xmlns="http://schemas.openxmlformats.org/spreadsheetml/2006/main">
  <c r="G34" i="102" l="1"/>
  <c r="G33" i="102"/>
  <c r="G32" i="102"/>
  <c r="G26" i="102"/>
  <c r="G25" i="102"/>
  <c r="G24" i="102"/>
  <c r="J23" i="102" l="1"/>
  <c r="L54" i="102"/>
  <c r="G36" i="102"/>
  <c r="G40" i="102"/>
  <c r="G45" i="102"/>
  <c r="G44" i="102"/>
  <c r="H42" i="102"/>
  <c r="G42" i="102"/>
  <c r="A42" i="102"/>
  <c r="H41" i="102"/>
  <c r="G41" i="102"/>
  <c r="A41" i="102"/>
  <c r="H40" i="102"/>
  <c r="A40" i="102"/>
  <c r="J39" i="102"/>
  <c r="J42" i="102" s="1"/>
  <c r="I39" i="102"/>
  <c r="I41" i="102" s="1"/>
  <c r="I40" i="102" l="1"/>
  <c r="J41" i="102"/>
  <c r="I42" i="102"/>
  <c r="J40" i="102"/>
  <c r="J64" i="102"/>
  <c r="E64" i="102"/>
  <c r="L50" i="102"/>
  <c r="L55" i="102" l="1"/>
  <c r="L53" i="102"/>
  <c r="L52" i="102"/>
  <c r="L51" i="102"/>
  <c r="L49" i="102"/>
  <c r="A46" i="102"/>
  <c r="A45" i="102"/>
  <c r="A44" i="102"/>
  <c r="H46" i="102"/>
  <c r="H45" i="102"/>
  <c r="H44" i="102"/>
  <c r="J43" i="102"/>
  <c r="J46" i="102" s="1"/>
  <c r="I43" i="102"/>
  <c r="I46" i="102" s="1"/>
  <c r="A38" i="102"/>
  <c r="A37" i="102"/>
  <c r="A36" i="102"/>
  <c r="H38" i="102"/>
  <c r="G38" i="102"/>
  <c r="H37" i="102"/>
  <c r="G37" i="102"/>
  <c r="H36" i="102"/>
  <c r="J35" i="102"/>
  <c r="J38" i="102" s="1"/>
  <c r="I35" i="102"/>
  <c r="I38" i="102" s="1"/>
  <c r="A34" i="102"/>
  <c r="A33" i="102"/>
  <c r="A32" i="102"/>
  <c r="H34" i="102"/>
  <c r="H33" i="102"/>
  <c r="H32" i="102"/>
  <c r="I31" i="102"/>
  <c r="I34" i="102" s="1"/>
  <c r="J31" i="102"/>
  <c r="J34" i="102" s="1"/>
  <c r="I27" i="102"/>
  <c r="H30" i="102"/>
  <c r="H29" i="102"/>
  <c r="H28" i="102"/>
  <c r="G30" i="102"/>
  <c r="G29" i="102"/>
  <c r="G28" i="102"/>
  <c r="A30" i="102"/>
  <c r="A29" i="102"/>
  <c r="A28" i="102"/>
  <c r="H26" i="102"/>
  <c r="H25" i="102"/>
  <c r="H24" i="102"/>
  <c r="A26" i="102"/>
  <c r="A25" i="102"/>
  <c r="A24" i="102"/>
  <c r="I45" i="102"/>
  <c r="J27" i="102"/>
  <c r="J30" i="102" s="1"/>
  <c r="J25" i="102"/>
  <c r="I29" i="102"/>
  <c r="I33" i="102" l="1"/>
  <c r="J37" i="102"/>
  <c r="J32" i="102"/>
  <c r="I36" i="102"/>
  <c r="I30" i="102"/>
  <c r="I28" i="102"/>
  <c r="J45" i="102"/>
  <c r="J28" i="102"/>
  <c r="J29" i="102"/>
  <c r="I37" i="102"/>
  <c r="J26" i="102"/>
  <c r="J36" i="102"/>
  <c r="J24" i="102"/>
  <c r="I32" i="102"/>
  <c r="J33" i="102"/>
  <c r="I44" i="102"/>
  <c r="J44" i="102"/>
</calcChain>
</file>

<file path=xl/sharedStrings.xml><?xml version="1.0" encoding="utf-8"?>
<sst xmlns="http://schemas.openxmlformats.org/spreadsheetml/2006/main" count="172" uniqueCount="121">
  <si>
    <t>Министерство спорта Российской Федерации</t>
  </si>
  <si>
    <t>ТЕХНИЧЕСКИЕ ДАННЫЕ ТРАССЫ:</t>
  </si>
  <si>
    <t>ФАМИЛИЯ ИМЯ</t>
  </si>
  <si>
    <t>ТЕХНИЧЕСКИЙ ДЕЛЕГАТ</t>
  </si>
  <si>
    <t>ГЛАВНЫЙ СЕКРЕТАРЬ</t>
  </si>
  <si>
    <t>ПОГОДНЫЕ УСЛОВИЯ</t>
  </si>
  <si>
    <t>МЕСТО</t>
  </si>
  <si>
    <t>РЕЗУЛЬТАТ</t>
  </si>
  <si>
    <t>РАЗРЯД,
ЗВАНИЕ</t>
  </si>
  <si>
    <t>ИНФОРМАЦИЯ О ЖЮРИ И ГСК СОРЕВНОВАНИЙ:</t>
  </si>
  <si>
    <t>Федерация велосипедного спорта России</t>
  </si>
  <si>
    <t>ГЛАВНЫЙ СУДЬЯ</t>
  </si>
  <si>
    <t>НОМЕР</t>
  </si>
  <si>
    <t>ПРИМЕЧАНИЕ</t>
  </si>
  <si>
    <t>СУДЬЯ НА ФИНИШЕ:</t>
  </si>
  <si>
    <t>по велосипедному спорту</t>
  </si>
  <si>
    <t>ТЕХНИЧЕСКИЙ ДЕЛЕГАТ ФВСР:</t>
  </si>
  <si>
    <t>ГЛАВНЫЙ СУДЬЯ:</t>
  </si>
  <si>
    <t>ГЛАВНЫЙ СЕКРЕТАРЬ:</t>
  </si>
  <si>
    <t>МСМК</t>
  </si>
  <si>
    <t>ИТОГОВЫЙ ПРОТОКОЛ</t>
  </si>
  <si>
    <t>СКОРОСТЬ км/ч</t>
  </si>
  <si>
    <t>МС</t>
  </si>
  <si>
    <t>ВЫПОЛНЕНИЕ НТУ ЕВСК</t>
  </si>
  <si>
    <t>ОТСТАВАНИЕ</t>
  </si>
  <si>
    <t>ЗМС</t>
  </si>
  <si>
    <t>КМС</t>
  </si>
  <si>
    <t>Субъектов РФ</t>
  </si>
  <si>
    <t>ДАТА РОЖД.</t>
  </si>
  <si>
    <t>UCI ID</t>
  </si>
  <si>
    <t>1 СР</t>
  </si>
  <si>
    <t>Заявлено команд</t>
  </si>
  <si>
    <t>Стартовало команд</t>
  </si>
  <si>
    <t>Финишировало команд</t>
  </si>
  <si>
    <t>Н. финишировало команд</t>
  </si>
  <si>
    <t>Дисквалифицировано команд</t>
  </si>
  <si>
    <t>Н. стартовало команд</t>
  </si>
  <si>
    <t>шоссе - командная гонка</t>
  </si>
  <si>
    <t/>
  </si>
  <si>
    <t>Краснодарский край</t>
  </si>
  <si>
    <t xml:space="preserve">НАЧАЛО ГОНКИ: 11ч 00м </t>
  </si>
  <si>
    <t>СТАТИСТИКА ГОНКИ</t>
  </si>
  <si>
    <t>ДИСТАНЦИЯ: ДЛИНА КРУГА/КРУГОВ</t>
  </si>
  <si>
    <t>Санкт-Петербург</t>
  </si>
  <si>
    <t>ТЕРРИТОРИАЛЬНАЯ ПРИНАДЛЕЖНОСТЬ</t>
  </si>
  <si>
    <t>2 СР</t>
  </si>
  <si>
    <t>3 СР</t>
  </si>
  <si>
    <t>Лимит времени</t>
  </si>
  <si>
    <t>Примечание</t>
  </si>
  <si>
    <t>ячейки содержат скрытую информацию</t>
  </si>
  <si>
    <t>Итоговые результаты вносятся в первую строку для каждой команды</t>
  </si>
  <si>
    <t>Министерство физической культуры и спорта Хабаровского края</t>
  </si>
  <si>
    <t>Хабаровская региональная общественная организация "Федерация велосипедного спорта"</t>
  </si>
  <si>
    <t>МЕСТО ПРОВЕДЕНИЯ: г. Хабаровск</t>
  </si>
  <si>
    <t>ДАТА ПРОВЕДЕНИЯ: 16 июля 2021 года</t>
  </si>
  <si>
    <r>
      <rPr>
        <b/>
        <sz val="11"/>
        <rFont val="Calibri"/>
        <family val="2"/>
        <charset val="204"/>
      </rPr>
      <t>ОКОНЧАНИЕ ГОНКИ:</t>
    </r>
    <r>
      <rPr>
        <sz val="11"/>
        <rFont val="Calibri"/>
        <family val="2"/>
        <charset val="204"/>
      </rPr>
      <t xml:space="preserve"> 12ч 50м</t>
    </r>
  </si>
  <si>
    <t>НАЗВАНИЕ ТРАССЫ / РЕГ. НОМЕР: федеральная автомобильная дорога "Восток" А 375- 35 км</t>
  </si>
  <si>
    <t xml:space="preserve">МАКСИМАЛЬНЫЙ ПЕРЕПАД (HD) (м): </t>
  </si>
  <si>
    <t xml:space="preserve">СУММА ПОЛОЖИТЕЛЬНЫХ ПЕРЕПАДОВ ВЫСОТЫ НА ДИСТАНЦИИ (ТС) (м): </t>
  </si>
  <si>
    <t>Шатрыгина Е.В. (ВК, г. Верхняя Пышма)</t>
  </si>
  <si>
    <t>Стародубцев А.Ю. (ВК, г. Хабаровск)</t>
  </si>
  <si>
    <t>Жеребцова М.С. (ВК, г. Чита)</t>
  </si>
  <si>
    <t>Хабаровский край</t>
  </si>
  <si>
    <t>Республика Адыгея</t>
  </si>
  <si>
    <t>ВК</t>
  </si>
  <si>
    <t>Температура: +31</t>
  </si>
  <si>
    <t>Влажность: 79%</t>
  </si>
  <si>
    <t>Осадки: пасмурно</t>
  </si>
  <si>
    <t xml:space="preserve">Ветер: </t>
  </si>
  <si>
    <t>Ростовская область</t>
  </si>
  <si>
    <t>№ ВРВС:0080661811Я</t>
  </si>
  <si>
    <t>Юниорки 17-18 лет</t>
  </si>
  <si>
    <t>№ ЕКП 2021: 32504</t>
  </si>
  <si>
    <t>МАТИНА Ирина</t>
  </si>
  <si>
    <t>27.02.2003</t>
  </si>
  <si>
    <t>ПРОЗОРОВА Елизавета</t>
  </si>
  <si>
    <t>17.01.2003</t>
  </si>
  <si>
    <t>СЕМЫШЕВА Таисия</t>
  </si>
  <si>
    <t>16.06.2004</t>
  </si>
  <si>
    <t>ВОРОШИЛОВА Дарья</t>
  </si>
  <si>
    <t>18.11.2003</t>
  </si>
  <si>
    <t>МОГИЛЕВСКАЯ Анастасия</t>
  </si>
  <si>
    <t>12.09.2003</t>
  </si>
  <si>
    <t>КОМОГОРОВА Екатерина</t>
  </si>
  <si>
    <t>01.08.2004</t>
  </si>
  <si>
    <t>НОВИКОВА Кристина</t>
  </si>
  <si>
    <t>20.03.2003</t>
  </si>
  <si>
    <t>ОСЬКИНА Лилия</t>
  </si>
  <si>
    <t>29.05.2003</t>
  </si>
  <si>
    <t>СИМАКОВА Алена</t>
  </si>
  <si>
    <t>05.11.2004</t>
  </si>
  <si>
    <t>ИВАНОВА Марианна</t>
  </si>
  <si>
    <t>06.04.2004</t>
  </si>
  <si>
    <t>ЛУКИНА Наталья</t>
  </si>
  <si>
    <t>01.03.2003</t>
  </si>
  <si>
    <t>ПХЕНДА Нелли</t>
  </si>
  <si>
    <t>14.01.2003</t>
  </si>
  <si>
    <t>ЗАХОДЯКО Алиса</t>
  </si>
  <si>
    <t>25.11.2004</t>
  </si>
  <si>
    <t>НИКИТЕНКО Анжелика</t>
  </si>
  <si>
    <t>03.12.2004</t>
  </si>
  <si>
    <t>ВОЛИК Екатерина</t>
  </si>
  <si>
    <t>09.05.2004</t>
  </si>
  <si>
    <t>ВОЛОВИК Диана</t>
  </si>
  <si>
    <t>21.11.2004</t>
  </si>
  <si>
    <t>МЕЛИХОВА Алина</t>
  </si>
  <si>
    <t>13.07.2003</t>
  </si>
  <si>
    <t>КРАСОВСКАЯ Татьяна</t>
  </si>
  <si>
    <t>08.03.2004</t>
  </si>
  <si>
    <t>ЛЕБЕДИНЕЦ Арина</t>
  </si>
  <si>
    <t>13.06.2003</t>
  </si>
  <si>
    <t>МУРАВЬЕВА Мария</t>
  </si>
  <si>
    <t>08.07.2004</t>
  </si>
  <si>
    <t>БАВЫКИНА Елизавета</t>
  </si>
  <si>
    <t>26.10.2004</t>
  </si>
  <si>
    <t>ТИСЛЕНКО Дарья</t>
  </si>
  <si>
    <t>26.08.2004</t>
  </si>
  <si>
    <t>ТИСЛЕНКО Елизавета</t>
  </si>
  <si>
    <t>Самарская область</t>
  </si>
  <si>
    <t xml:space="preserve"> 25,0 км /1</t>
  </si>
  <si>
    <t>ПЕРВЕНСТВО РОССИИ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</si>
</sst>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"/>
    <numFmt numFmtId="165" formatCode="h:mm:ss.00"/>
  </numFmts>
  <fonts count="24" x14ac:knownFonts="1">
    <font>
      <sz val="10"/>
      <name val="Arial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2"/>
      <color indexed="8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0"/>
      <color theme="0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uble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uble">
        <color indexed="64"/>
      </right>
      <top style="medium">
        <color indexed="64"/>
      </top>
      <bottom style="dotted">
        <color indexed="64"/>
      </bottom>
      <diagonal/>
    </border>
    <border>
      <left style="double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uble">
        <color indexed="64"/>
      </right>
      <top style="dotted">
        <color indexed="64"/>
      </top>
      <bottom style="medium">
        <color indexed="64"/>
      </bottom>
      <diagonal/>
    </border>
    <border>
      <left style="double">
        <color indexed="64"/>
      </left>
      <right style="dotted">
        <color indexed="64"/>
      </right>
      <top style="dotted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 style="double">
        <color indexed="64"/>
      </right>
      <top style="dotted">
        <color indexed="64"/>
      </top>
      <bottom style="double">
        <color indexed="64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</borders>
  <cellStyleXfs count="9">
    <xf numFmtId="0" fontId="0" fillId="0" borderId="0"/>
    <xf numFmtId="0" fontId="7" fillId="0" borderId="0"/>
    <xf numFmtId="0" fontId="2" fillId="0" borderId="0"/>
    <xf numFmtId="0" fontId="1" fillId="0" borderId="0"/>
    <xf numFmtId="0" fontId="1" fillId="0" borderId="0"/>
    <xf numFmtId="0" fontId="6" fillId="0" borderId="0"/>
    <xf numFmtId="0" fontId="5" fillId="0" borderId="0"/>
    <xf numFmtId="0" fontId="1" fillId="0" borderId="0"/>
    <xf numFmtId="0" fontId="1" fillId="0" borderId="0"/>
  </cellStyleXfs>
  <cellXfs count="214">
    <xf numFmtId="0" fontId="0" fillId="0" borderId="0" xfId="0"/>
    <xf numFmtId="0" fontId="8" fillId="0" borderId="0" xfId="7" applyFont="1" applyAlignment="1">
      <alignment vertical="center" wrapText="1"/>
    </xf>
    <xf numFmtId="0" fontId="9" fillId="0" borderId="0" xfId="2" applyFont="1" applyAlignment="1">
      <alignment vertical="center"/>
    </xf>
    <xf numFmtId="0" fontId="10" fillId="0" borderId="0" xfId="2" applyFont="1" applyAlignment="1">
      <alignment vertical="center"/>
    </xf>
    <xf numFmtId="14" fontId="11" fillId="0" borderId="1" xfId="2" applyNumberFormat="1" applyFont="1" applyBorder="1" applyAlignment="1">
      <alignment vertical="center"/>
    </xf>
    <xf numFmtId="0" fontId="12" fillId="0" borderId="1" xfId="2" applyFont="1" applyBorder="1" applyAlignment="1">
      <alignment horizontal="right" vertical="center"/>
    </xf>
    <xf numFmtId="0" fontId="12" fillId="0" borderId="2" xfId="2" applyFont="1" applyBorder="1" applyAlignment="1">
      <alignment horizontal="right" vertical="center"/>
    </xf>
    <xf numFmtId="14" fontId="11" fillId="0" borderId="3" xfId="2" applyNumberFormat="1" applyFont="1" applyBorder="1" applyAlignment="1">
      <alignment vertical="center"/>
    </xf>
    <xf numFmtId="0" fontId="12" fillId="0" borderId="3" xfId="2" applyFont="1" applyBorder="1" applyAlignment="1">
      <alignment horizontal="right" vertical="center"/>
    </xf>
    <xf numFmtId="0" fontId="12" fillId="0" borderId="4" xfId="2" applyFont="1" applyBorder="1" applyAlignment="1">
      <alignment horizontal="right" vertical="center"/>
    </xf>
    <xf numFmtId="0" fontId="13" fillId="0" borderId="5" xfId="2" applyFont="1" applyBorder="1" applyAlignment="1">
      <alignment horizontal="center" vertical="center"/>
    </xf>
    <xf numFmtId="0" fontId="11" fillId="0" borderId="5" xfId="2" applyFont="1" applyBorder="1" applyAlignment="1">
      <alignment horizontal="right" vertical="center"/>
    </xf>
    <xf numFmtId="0" fontId="14" fillId="0" borderId="5" xfId="2" applyFont="1" applyBorder="1" applyAlignment="1">
      <alignment horizontal="center" vertical="center"/>
    </xf>
    <xf numFmtId="0" fontId="9" fillId="0" borderId="6" xfId="2" applyFont="1" applyBorder="1" applyAlignment="1">
      <alignment vertical="center"/>
    </xf>
    <xf numFmtId="0" fontId="9" fillId="0" borderId="7" xfId="2" applyFont="1" applyBorder="1" applyAlignment="1">
      <alignment horizontal="center" vertical="center"/>
    </xf>
    <xf numFmtId="0" fontId="9" fillId="0" borderId="7" xfId="2" applyFont="1" applyBorder="1" applyAlignment="1">
      <alignment vertical="center"/>
    </xf>
    <xf numFmtId="14" fontId="9" fillId="0" borderId="7" xfId="2" applyNumberFormat="1" applyFont="1" applyBorder="1" applyAlignment="1">
      <alignment vertical="center"/>
    </xf>
    <xf numFmtId="0" fontId="9" fillId="0" borderId="8" xfId="2" applyFont="1" applyBorder="1" applyAlignment="1">
      <alignment vertical="center"/>
    </xf>
    <xf numFmtId="0" fontId="15" fillId="0" borderId="0" xfId="2" applyFont="1" applyAlignment="1">
      <alignment vertical="center"/>
    </xf>
    <xf numFmtId="14" fontId="9" fillId="0" borderId="0" xfId="2" applyNumberFormat="1" applyFont="1" applyAlignment="1">
      <alignment vertical="center"/>
    </xf>
    <xf numFmtId="164" fontId="14" fillId="0" borderId="0" xfId="2" applyNumberFormat="1" applyFont="1" applyAlignment="1">
      <alignment horizontal="center" vertical="center" wrapText="1"/>
    </xf>
    <xf numFmtId="14" fontId="9" fillId="0" borderId="0" xfId="2" applyNumberFormat="1" applyFont="1" applyAlignment="1">
      <alignment horizontal="center" vertical="center"/>
    </xf>
    <xf numFmtId="0" fontId="16" fillId="0" borderId="0" xfId="2" applyFont="1" applyAlignment="1">
      <alignment vertical="center"/>
    </xf>
    <xf numFmtId="165" fontId="13" fillId="0" borderId="1" xfId="2" applyNumberFormat="1" applyFont="1" applyBorder="1" applyAlignment="1">
      <alignment horizontal="center" vertical="center"/>
    </xf>
    <xf numFmtId="2" fontId="11" fillId="0" borderId="1" xfId="2" applyNumberFormat="1" applyFont="1" applyBorder="1" applyAlignment="1">
      <alignment vertical="center"/>
    </xf>
    <xf numFmtId="165" fontId="13" fillId="0" borderId="3" xfId="2" applyNumberFormat="1" applyFont="1" applyBorder="1" applyAlignment="1">
      <alignment horizontal="center" vertical="center"/>
    </xf>
    <xf numFmtId="2" fontId="11" fillId="0" borderId="3" xfId="2" applyNumberFormat="1" applyFont="1" applyBorder="1" applyAlignment="1">
      <alignment vertical="center"/>
    </xf>
    <xf numFmtId="0" fontId="13" fillId="0" borderId="9" xfId="2" applyFont="1" applyBorder="1" applyAlignment="1">
      <alignment vertical="center"/>
    </xf>
    <xf numFmtId="0" fontId="13" fillId="0" borderId="5" xfId="2" applyFont="1" applyBorder="1" applyAlignment="1">
      <alignment vertical="center"/>
    </xf>
    <xf numFmtId="14" fontId="11" fillId="0" borderId="5" xfId="2" applyNumberFormat="1" applyFont="1" applyBorder="1" applyAlignment="1">
      <alignment horizontal="right" vertical="center"/>
    </xf>
    <xf numFmtId="0" fontId="9" fillId="0" borderId="5" xfId="2" applyFont="1" applyBorder="1" applyAlignment="1">
      <alignment vertical="center"/>
    </xf>
    <xf numFmtId="14" fontId="9" fillId="0" borderId="5" xfId="2" applyNumberFormat="1" applyFont="1" applyBorder="1" applyAlignment="1">
      <alignment horizontal="right" vertical="center"/>
    </xf>
    <xf numFmtId="165" fontId="17" fillId="0" borderId="7" xfId="2" applyNumberFormat="1" applyFont="1" applyBorder="1" applyAlignment="1">
      <alignment vertical="center"/>
    </xf>
    <xf numFmtId="2" fontId="9" fillId="0" borderId="7" xfId="2" applyNumberFormat="1" applyFont="1" applyBorder="1" applyAlignment="1">
      <alignment vertical="center"/>
    </xf>
    <xf numFmtId="0" fontId="9" fillId="0" borderId="0" xfId="2" applyFont="1" applyAlignment="1">
      <alignment horizontal="center"/>
    </xf>
    <xf numFmtId="0" fontId="9" fillId="0" borderId="0" xfId="2" applyFont="1" applyAlignment="1">
      <alignment horizontal="justify"/>
    </xf>
    <xf numFmtId="14" fontId="14" fillId="0" borderId="0" xfId="2" applyNumberFormat="1" applyFont="1" applyAlignment="1">
      <alignment horizontal="center" vertical="center" wrapText="1"/>
    </xf>
    <xf numFmtId="165" fontId="12" fillId="0" borderId="0" xfId="2" applyNumberFormat="1" applyFont="1" applyAlignment="1">
      <alignment vertical="center" wrapText="1"/>
    </xf>
    <xf numFmtId="0" fontId="14" fillId="0" borderId="0" xfId="2" applyFont="1" applyAlignment="1">
      <alignment vertical="center" wrapText="1"/>
    </xf>
    <xf numFmtId="2" fontId="14" fillId="0" borderId="0" xfId="2" applyNumberFormat="1" applyFont="1" applyAlignment="1">
      <alignment vertical="center" wrapText="1"/>
    </xf>
    <xf numFmtId="0" fontId="9" fillId="0" borderId="10" xfId="2" applyFont="1" applyBorder="1" applyAlignment="1">
      <alignment horizontal="left" vertical="center"/>
    </xf>
    <xf numFmtId="0" fontId="9" fillId="0" borderId="1" xfId="2" applyFont="1" applyBorder="1" applyAlignment="1">
      <alignment vertical="center"/>
    </xf>
    <xf numFmtId="2" fontId="9" fillId="0" borderId="11" xfId="2" applyNumberFormat="1" applyFont="1" applyBorder="1" applyAlignment="1">
      <alignment vertical="center"/>
    </xf>
    <xf numFmtId="2" fontId="9" fillId="0" borderId="10" xfId="2" applyNumberFormat="1" applyFont="1" applyBorder="1" applyAlignment="1">
      <alignment vertical="center"/>
    </xf>
    <xf numFmtId="49" fontId="9" fillId="0" borderId="10" xfId="2" applyNumberFormat="1" applyFont="1" applyBorder="1" applyAlignment="1">
      <alignment horizontal="left" vertical="center"/>
    </xf>
    <xf numFmtId="165" fontId="17" fillId="0" borderId="0" xfId="2" applyNumberFormat="1" applyFont="1" applyAlignment="1">
      <alignment vertical="center"/>
    </xf>
    <xf numFmtId="49" fontId="9" fillId="0" borderId="0" xfId="2" applyNumberFormat="1" applyFont="1" applyAlignment="1">
      <alignment vertical="center"/>
    </xf>
    <xf numFmtId="2" fontId="9" fillId="0" borderId="12" xfId="2" applyNumberFormat="1" applyFont="1" applyBorder="1" applyAlignment="1">
      <alignment vertical="center"/>
    </xf>
    <xf numFmtId="0" fontId="9" fillId="0" borderId="3" xfId="2" applyFont="1" applyBorder="1" applyAlignment="1">
      <alignment vertical="center"/>
    </xf>
    <xf numFmtId="49" fontId="9" fillId="0" borderId="3" xfId="2" applyNumberFormat="1" applyFont="1" applyBorder="1" applyAlignment="1">
      <alignment vertical="center"/>
    </xf>
    <xf numFmtId="2" fontId="9" fillId="0" borderId="13" xfId="2" applyNumberFormat="1" applyFont="1" applyBorder="1" applyAlignment="1">
      <alignment vertical="center"/>
    </xf>
    <xf numFmtId="0" fontId="9" fillId="0" borderId="14" xfId="2" applyFont="1" applyBorder="1" applyAlignment="1">
      <alignment vertical="center"/>
    </xf>
    <xf numFmtId="2" fontId="9" fillId="0" borderId="0" xfId="2" applyNumberFormat="1" applyFont="1" applyAlignment="1">
      <alignment vertical="center"/>
    </xf>
    <xf numFmtId="0" fontId="9" fillId="0" borderId="15" xfId="2" applyFont="1" applyBorder="1" applyAlignment="1">
      <alignment vertical="center"/>
    </xf>
    <xf numFmtId="165" fontId="17" fillId="0" borderId="0" xfId="2" applyNumberFormat="1" applyFont="1" applyAlignment="1">
      <alignment horizontal="center" vertical="center"/>
    </xf>
    <xf numFmtId="0" fontId="9" fillId="0" borderId="14" xfId="2" applyFont="1" applyBorder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9" fillId="0" borderId="15" xfId="2" applyFont="1" applyBorder="1" applyAlignment="1">
      <alignment horizontal="center" vertical="center"/>
    </xf>
    <xf numFmtId="0" fontId="9" fillId="0" borderId="2" xfId="2" applyFont="1" applyBorder="1" applyAlignment="1">
      <alignment vertical="center"/>
    </xf>
    <xf numFmtId="0" fontId="15" fillId="0" borderId="0" xfId="2" applyFont="1" applyAlignment="1">
      <alignment horizontal="right" vertical="center"/>
    </xf>
    <xf numFmtId="14" fontId="9" fillId="0" borderId="5" xfId="2" applyNumberFormat="1" applyFont="1" applyBorder="1" applyAlignment="1">
      <alignment vertical="center"/>
    </xf>
    <xf numFmtId="165" fontId="9" fillId="0" borderId="16" xfId="2" applyNumberFormat="1" applyFont="1" applyBorder="1" applyAlignment="1">
      <alignment horizontal="center" vertical="center"/>
    </xf>
    <xf numFmtId="0" fontId="9" fillId="0" borderId="16" xfId="2" applyFont="1" applyBorder="1" applyAlignment="1">
      <alignment horizontal="center" vertical="center"/>
    </xf>
    <xf numFmtId="0" fontId="9" fillId="0" borderId="17" xfId="2" applyFont="1" applyBorder="1" applyAlignment="1">
      <alignment horizontal="center" vertical="center" wrapText="1"/>
    </xf>
    <xf numFmtId="0" fontId="9" fillId="0" borderId="17" xfId="2" applyFont="1" applyBorder="1" applyAlignment="1">
      <alignment horizontal="left" vertical="center" wrapText="1"/>
    </xf>
    <xf numFmtId="14" fontId="9" fillId="0" borderId="17" xfId="2" applyNumberFormat="1" applyFont="1" applyBorder="1" applyAlignment="1">
      <alignment horizontal="center" vertical="center"/>
    </xf>
    <xf numFmtId="164" fontId="9" fillId="0" borderId="17" xfId="2" applyNumberFormat="1" applyFont="1" applyBorder="1" applyAlignment="1">
      <alignment horizontal="center" vertical="center" wrapText="1"/>
    </xf>
    <xf numFmtId="165" fontId="9" fillId="0" borderId="18" xfId="2" applyNumberFormat="1" applyFont="1" applyBorder="1" applyAlignment="1">
      <alignment horizontal="center" vertical="center"/>
    </xf>
    <xf numFmtId="2" fontId="9" fillId="0" borderId="18" xfId="2" applyNumberFormat="1" applyFont="1" applyBorder="1" applyAlignment="1">
      <alignment horizontal="center" vertical="center"/>
    </xf>
    <xf numFmtId="0" fontId="9" fillId="0" borderId="18" xfId="2" applyFont="1" applyBorder="1" applyAlignment="1">
      <alignment horizontal="center" vertical="center"/>
    </xf>
    <xf numFmtId="0" fontId="9" fillId="0" borderId="18" xfId="2" applyFont="1" applyBorder="1" applyAlignment="1">
      <alignment horizontal="center" vertical="center" wrapText="1"/>
    </xf>
    <xf numFmtId="0" fontId="9" fillId="0" borderId="19" xfId="2" applyFont="1" applyBorder="1" applyAlignment="1">
      <alignment horizontal="center" vertical="center" wrapText="1"/>
    </xf>
    <xf numFmtId="0" fontId="9" fillId="0" borderId="19" xfId="2" applyFont="1" applyBorder="1" applyAlignment="1">
      <alignment horizontal="center" vertical="center"/>
    </xf>
    <xf numFmtId="165" fontId="9" fillId="0" borderId="17" xfId="2" applyNumberFormat="1" applyFont="1" applyBorder="1" applyAlignment="1">
      <alignment horizontal="center" vertical="center"/>
    </xf>
    <xf numFmtId="2" fontId="9" fillId="0" borderId="17" xfId="2" applyNumberFormat="1" applyFont="1" applyBorder="1" applyAlignment="1">
      <alignment horizontal="center" vertical="center"/>
    </xf>
    <xf numFmtId="0" fontId="9" fillId="0" borderId="19" xfId="2" applyFont="1" applyBorder="1" applyAlignment="1">
      <alignment horizontal="left" vertical="center" wrapText="1"/>
    </xf>
    <xf numFmtId="14" fontId="9" fillId="0" borderId="19" xfId="2" applyNumberFormat="1" applyFont="1" applyBorder="1" applyAlignment="1">
      <alignment horizontal="center" vertical="center"/>
    </xf>
    <xf numFmtId="164" fontId="9" fillId="0" borderId="19" xfId="2" applyNumberFormat="1" applyFont="1" applyBorder="1" applyAlignment="1">
      <alignment horizontal="center" vertical="center" wrapText="1"/>
    </xf>
    <xf numFmtId="0" fontId="4" fillId="0" borderId="3" xfId="2" applyFont="1" applyBorder="1" applyAlignment="1">
      <alignment horizontal="left" vertical="center"/>
    </xf>
    <xf numFmtId="0" fontId="15" fillId="0" borderId="20" xfId="2" applyFont="1" applyBorder="1" applyAlignment="1">
      <alignment horizontal="right" vertical="center"/>
    </xf>
    <xf numFmtId="49" fontId="9" fillId="0" borderId="20" xfId="2" applyNumberFormat="1" applyFont="1" applyBorder="1" applyAlignment="1">
      <alignment horizontal="center" vertical="center"/>
    </xf>
    <xf numFmtId="0" fontId="9" fillId="0" borderId="9" xfId="2" applyFont="1" applyBorder="1" applyAlignment="1">
      <alignment horizontal="center" vertical="center"/>
    </xf>
    <xf numFmtId="0" fontId="9" fillId="0" borderId="5" xfId="2" applyFont="1" applyBorder="1" applyAlignment="1">
      <alignment horizontal="center" vertical="center"/>
    </xf>
    <xf numFmtId="0" fontId="9" fillId="0" borderId="21" xfId="2" applyFont="1" applyBorder="1" applyAlignment="1">
      <alignment horizontal="center" vertical="center"/>
    </xf>
    <xf numFmtId="165" fontId="15" fillId="0" borderId="10" xfId="2" applyNumberFormat="1" applyFont="1" applyBorder="1" applyAlignment="1">
      <alignment horizontal="left" vertical="center"/>
    </xf>
    <xf numFmtId="0" fontId="9" fillId="0" borderId="0" xfId="2" applyFont="1" applyAlignment="1">
      <alignment horizontal="center" vertical="center"/>
    </xf>
    <xf numFmtId="0" fontId="13" fillId="0" borderId="1" xfId="2" applyFont="1" applyBorder="1" applyAlignment="1">
      <alignment horizontal="left" vertical="center"/>
    </xf>
    <xf numFmtId="164" fontId="9" fillId="0" borderId="22" xfId="2" applyNumberFormat="1" applyFont="1" applyBorder="1" applyAlignment="1">
      <alignment horizontal="center" vertical="center" wrapText="1"/>
    </xf>
    <xf numFmtId="0" fontId="9" fillId="0" borderId="23" xfId="2" applyFont="1" applyBorder="1" applyAlignment="1">
      <alignment vertical="center"/>
    </xf>
    <xf numFmtId="0" fontId="9" fillId="0" borderId="16" xfId="2" applyFont="1" applyBorder="1" applyAlignment="1">
      <alignment horizontal="center" vertical="center" wrapText="1"/>
    </xf>
    <xf numFmtId="0" fontId="9" fillId="0" borderId="16" xfId="2" applyFont="1" applyBorder="1" applyAlignment="1">
      <alignment horizontal="left" vertical="center" wrapText="1"/>
    </xf>
    <xf numFmtId="14" fontId="9" fillId="0" borderId="16" xfId="2" applyNumberFormat="1" applyFont="1" applyBorder="1" applyAlignment="1">
      <alignment horizontal="center" vertical="center"/>
    </xf>
    <xf numFmtId="164" fontId="9" fillId="0" borderId="16" xfId="2" applyNumberFormat="1" applyFont="1" applyBorder="1" applyAlignment="1">
      <alignment horizontal="center" vertical="center" wrapText="1"/>
    </xf>
    <xf numFmtId="0" fontId="9" fillId="0" borderId="18" xfId="2" applyFont="1" applyBorder="1" applyAlignment="1">
      <alignment horizontal="left" vertical="center" wrapText="1"/>
    </xf>
    <xf numFmtId="14" fontId="9" fillId="0" borderId="18" xfId="2" applyNumberFormat="1" applyFont="1" applyBorder="1" applyAlignment="1">
      <alignment horizontal="center" vertical="center"/>
    </xf>
    <xf numFmtId="164" fontId="9" fillId="0" borderId="18" xfId="2" applyNumberFormat="1" applyFont="1" applyBorder="1" applyAlignment="1">
      <alignment horizontal="center" vertical="center" wrapText="1"/>
    </xf>
    <xf numFmtId="165" fontId="18" fillId="0" borderId="18" xfId="2" applyNumberFormat="1" applyFont="1" applyBorder="1" applyAlignment="1">
      <alignment horizontal="center" vertical="center"/>
    </xf>
    <xf numFmtId="2" fontId="19" fillId="0" borderId="18" xfId="2" applyNumberFormat="1" applyFont="1" applyBorder="1" applyAlignment="1">
      <alignment horizontal="center" vertical="center"/>
    </xf>
    <xf numFmtId="165" fontId="18" fillId="0" borderId="19" xfId="2" applyNumberFormat="1" applyFont="1" applyBorder="1" applyAlignment="1">
      <alignment horizontal="center" vertical="center"/>
    </xf>
    <xf numFmtId="2" fontId="19" fillId="0" borderId="19" xfId="2" applyNumberFormat="1" applyFont="1" applyBorder="1" applyAlignment="1">
      <alignment horizontal="center" vertical="center"/>
    </xf>
    <xf numFmtId="164" fontId="19" fillId="0" borderId="17" xfId="2" applyNumberFormat="1" applyFont="1" applyBorder="1" applyAlignment="1">
      <alignment horizontal="center" vertical="center" wrapText="1"/>
    </xf>
    <xf numFmtId="2" fontId="19" fillId="0" borderId="17" xfId="2" applyNumberFormat="1" applyFont="1" applyBorder="1" applyAlignment="1">
      <alignment horizontal="center" vertical="center"/>
    </xf>
    <xf numFmtId="0" fontId="9" fillId="0" borderId="24" xfId="2" applyFont="1" applyBorder="1" applyAlignment="1">
      <alignment horizontal="center" vertical="center"/>
    </xf>
    <xf numFmtId="2" fontId="9" fillId="0" borderId="16" xfId="0" applyNumberFormat="1" applyFont="1" applyBorder="1" applyAlignment="1">
      <alignment horizontal="center" vertical="center"/>
    </xf>
    <xf numFmtId="164" fontId="19" fillId="0" borderId="19" xfId="2" applyNumberFormat="1" applyFont="1" applyBorder="1" applyAlignment="1">
      <alignment horizontal="center" vertical="center" wrapText="1"/>
    </xf>
    <xf numFmtId="0" fontId="9" fillId="0" borderId="22" xfId="2" applyFont="1" applyBorder="1" applyAlignment="1">
      <alignment horizontal="left" vertical="center" wrapText="1"/>
    </xf>
    <xf numFmtId="14" fontId="9" fillId="0" borderId="22" xfId="2" applyNumberFormat="1" applyFont="1" applyBorder="1" applyAlignment="1">
      <alignment horizontal="center" vertical="center"/>
    </xf>
    <xf numFmtId="0" fontId="9" fillId="0" borderId="11" xfId="2" applyFont="1" applyBorder="1" applyAlignment="1">
      <alignment horizontal="left" vertical="center"/>
    </xf>
    <xf numFmtId="49" fontId="9" fillId="0" borderId="12" xfId="2" applyNumberFormat="1" applyFont="1" applyBorder="1" applyAlignment="1">
      <alignment horizontal="left" vertical="center"/>
    </xf>
    <xf numFmtId="49" fontId="9" fillId="0" borderId="13" xfId="2" applyNumberFormat="1" applyFont="1" applyBorder="1" applyAlignment="1">
      <alignment horizontal="left" vertical="center"/>
    </xf>
    <xf numFmtId="49" fontId="9" fillId="0" borderId="10" xfId="0" applyNumberFormat="1" applyFont="1" applyBorder="1" applyAlignment="1">
      <alignment vertical="center"/>
    </xf>
    <xf numFmtId="0" fontId="9" fillId="0" borderId="20" xfId="0" applyNumberFormat="1" applyFont="1" applyBorder="1" applyAlignment="1">
      <alignment horizontal="left" vertical="center"/>
    </xf>
    <xf numFmtId="2" fontId="9" fillId="0" borderId="10" xfId="0" applyNumberFormat="1" applyFont="1" applyBorder="1" applyAlignment="1">
      <alignment vertical="center"/>
    </xf>
    <xf numFmtId="0" fontId="9" fillId="0" borderId="20" xfId="0" applyFont="1" applyBorder="1" applyAlignment="1">
      <alignment horizontal="left" vertical="center"/>
    </xf>
    <xf numFmtId="0" fontId="17" fillId="0" borderId="25" xfId="2" applyFont="1" applyBorder="1" applyAlignment="1">
      <alignment horizontal="center" vertical="center" wrapText="1"/>
    </xf>
    <xf numFmtId="0" fontId="9" fillId="0" borderId="26" xfId="2" applyFont="1" applyBorder="1" applyAlignment="1">
      <alignment horizontal="center" vertical="center" wrapText="1"/>
    </xf>
    <xf numFmtId="0" fontId="18" fillId="0" borderId="27" xfId="2" applyFont="1" applyBorder="1" applyAlignment="1">
      <alignment horizontal="center" vertical="center" wrapText="1"/>
    </xf>
    <xf numFmtId="0" fontId="9" fillId="0" borderId="28" xfId="2" applyFont="1" applyBorder="1" applyAlignment="1">
      <alignment horizontal="center" vertical="center" wrapText="1"/>
    </xf>
    <xf numFmtId="0" fontId="18" fillId="0" borderId="29" xfId="2" applyFont="1" applyBorder="1" applyAlignment="1">
      <alignment horizontal="center" vertical="center" wrapText="1"/>
    </xf>
    <xf numFmtId="0" fontId="9" fillId="0" borderId="30" xfId="2" applyFont="1" applyBorder="1" applyAlignment="1">
      <alignment horizontal="center" vertical="center" wrapText="1"/>
    </xf>
    <xf numFmtId="0" fontId="9" fillId="0" borderId="31" xfId="2" applyFont="1" applyBorder="1" applyAlignment="1">
      <alignment horizontal="center" vertical="center" wrapText="1"/>
    </xf>
    <xf numFmtId="0" fontId="19" fillId="0" borderId="14" xfId="2" applyFont="1" applyBorder="1" applyAlignment="1">
      <alignment horizontal="center" vertical="center"/>
    </xf>
    <xf numFmtId="0" fontId="19" fillId="0" borderId="32" xfId="2" applyFont="1" applyBorder="1" applyAlignment="1">
      <alignment horizontal="center" vertical="center" wrapText="1"/>
    </xf>
    <xf numFmtId="0" fontId="19" fillId="0" borderId="33" xfId="2" applyFont="1" applyBorder="1" applyAlignment="1">
      <alignment horizontal="center" vertical="center" wrapText="1"/>
    </xf>
    <xf numFmtId="0" fontId="9" fillId="0" borderId="34" xfId="2" applyFont="1" applyBorder="1" applyAlignment="1">
      <alignment horizontal="center" vertical="center" wrapText="1"/>
    </xf>
    <xf numFmtId="0" fontId="9" fillId="0" borderId="35" xfId="2" applyFont="1" applyBorder="1" applyAlignment="1">
      <alignment horizontal="left" vertical="center" wrapText="1"/>
    </xf>
    <xf numFmtId="14" fontId="9" fillId="0" borderId="35" xfId="2" applyNumberFormat="1" applyFont="1" applyBorder="1" applyAlignment="1">
      <alignment horizontal="center" vertical="center"/>
    </xf>
    <xf numFmtId="164" fontId="9" fillId="0" borderId="35" xfId="2" applyNumberFormat="1" applyFont="1" applyBorder="1" applyAlignment="1">
      <alignment horizontal="center" vertical="center" wrapText="1"/>
    </xf>
    <xf numFmtId="0" fontId="9" fillId="0" borderId="34" xfId="2" applyFont="1" applyBorder="1" applyAlignment="1">
      <alignment horizontal="center" vertical="center"/>
    </xf>
    <xf numFmtId="0" fontId="9" fillId="0" borderId="36" xfId="2" applyFont="1" applyBorder="1" applyAlignment="1">
      <alignment horizontal="center" vertical="center" wrapText="1"/>
    </xf>
    <xf numFmtId="1" fontId="17" fillId="0" borderId="21" xfId="2" applyNumberFormat="1" applyFont="1" applyBorder="1" applyAlignment="1">
      <alignment horizontal="right" vertical="center"/>
    </xf>
    <xf numFmtId="0" fontId="17" fillId="0" borderId="21" xfId="2" applyNumberFormat="1" applyFont="1" applyBorder="1" applyAlignment="1">
      <alignment horizontal="right" vertical="center"/>
    </xf>
    <xf numFmtId="0" fontId="9" fillId="0" borderId="21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8" fillId="0" borderId="18" xfId="2" applyFont="1" applyBorder="1" applyAlignment="1">
      <alignment horizontal="center" vertical="center"/>
    </xf>
    <xf numFmtId="0" fontId="18" fillId="0" borderId="19" xfId="2" applyFont="1" applyBorder="1" applyAlignment="1">
      <alignment horizontal="center" vertical="center"/>
    </xf>
    <xf numFmtId="0" fontId="9" fillId="0" borderId="22" xfId="2" applyFont="1" applyBorder="1" applyAlignment="1">
      <alignment horizontal="center" vertical="center" wrapText="1"/>
    </xf>
    <xf numFmtId="0" fontId="9" fillId="0" borderId="35" xfId="2" applyFont="1" applyBorder="1" applyAlignment="1">
      <alignment horizontal="center" vertical="center" wrapText="1"/>
    </xf>
    <xf numFmtId="0" fontId="20" fillId="0" borderId="0" xfId="2" applyFont="1" applyAlignment="1">
      <alignment vertical="center"/>
    </xf>
    <xf numFmtId="0" fontId="20" fillId="0" borderId="0" xfId="2" applyFont="1" applyAlignment="1">
      <alignment horizontal="center" vertical="center"/>
    </xf>
    <xf numFmtId="14" fontId="20" fillId="0" borderId="0" xfId="2" applyNumberFormat="1" applyFont="1" applyAlignment="1">
      <alignment vertical="center"/>
    </xf>
    <xf numFmtId="165" fontId="21" fillId="0" borderId="0" xfId="2" applyNumberFormat="1" applyFont="1" applyAlignment="1">
      <alignment vertical="center"/>
    </xf>
    <xf numFmtId="2" fontId="20" fillId="0" borderId="0" xfId="2" applyNumberFormat="1" applyFont="1" applyAlignment="1">
      <alignment vertical="center"/>
    </xf>
    <xf numFmtId="0" fontId="13" fillId="2" borderId="42" xfId="2" applyFont="1" applyFill="1" applyBorder="1" applyAlignment="1">
      <alignment vertical="center"/>
    </xf>
    <xf numFmtId="165" fontId="18" fillId="0" borderId="34" xfId="2" applyNumberFormat="1" applyFont="1" applyBorder="1" applyAlignment="1">
      <alignment horizontal="center" vertical="center"/>
    </xf>
    <xf numFmtId="2" fontId="19" fillId="0" borderId="34" xfId="2" applyNumberFormat="1" applyFont="1" applyBorder="1" applyAlignment="1">
      <alignment horizontal="center" vertical="center"/>
    </xf>
    <xf numFmtId="164" fontId="23" fillId="0" borderId="34" xfId="2" applyNumberFormat="1" applyFont="1" applyBorder="1" applyAlignment="1">
      <alignment horizontal="center" vertical="center" wrapText="1"/>
    </xf>
    <xf numFmtId="0" fontId="23" fillId="0" borderId="18" xfId="2" applyFont="1" applyBorder="1" applyAlignment="1">
      <alignment horizontal="center" vertical="center"/>
    </xf>
    <xf numFmtId="165" fontId="9" fillId="0" borderId="37" xfId="2" applyNumberFormat="1" applyFont="1" applyBorder="1" applyAlignment="1">
      <alignment horizontal="center" vertical="center"/>
    </xf>
    <xf numFmtId="165" fontId="19" fillId="0" borderId="18" xfId="2" applyNumberFormat="1" applyFont="1" applyBorder="1" applyAlignment="1">
      <alignment horizontal="center" vertical="center"/>
    </xf>
    <xf numFmtId="165" fontId="19" fillId="0" borderId="19" xfId="2" applyNumberFormat="1" applyFont="1" applyBorder="1" applyAlignment="1">
      <alignment horizontal="center" vertical="center"/>
    </xf>
    <xf numFmtId="165" fontId="19" fillId="0" borderId="34" xfId="2" applyNumberFormat="1" applyFont="1" applyBorder="1" applyAlignment="1">
      <alignment horizontal="center" vertical="center"/>
    </xf>
    <xf numFmtId="0" fontId="17" fillId="2" borderId="52" xfId="2" applyFont="1" applyFill="1" applyBorder="1" applyAlignment="1">
      <alignment horizontal="center" vertical="center" wrapText="1"/>
    </xf>
    <xf numFmtId="0" fontId="17" fillId="2" borderId="53" xfId="2" applyFont="1" applyFill="1" applyBorder="1" applyAlignment="1">
      <alignment horizontal="center" vertical="center" wrapText="1"/>
    </xf>
    <xf numFmtId="0" fontId="10" fillId="0" borderId="0" xfId="2" applyFont="1" applyAlignment="1">
      <alignment horizontal="center" vertical="center"/>
    </xf>
    <xf numFmtId="0" fontId="9" fillId="0" borderId="0" xfId="2" applyFont="1" applyAlignment="1">
      <alignment horizontal="center" vertical="center"/>
    </xf>
    <xf numFmtId="14" fontId="17" fillId="2" borderId="39" xfId="8" applyNumberFormat="1" applyFont="1" applyFill="1" applyBorder="1" applyAlignment="1">
      <alignment horizontal="center" vertical="center" wrapText="1"/>
    </xf>
    <xf numFmtId="14" fontId="17" fillId="2" borderId="40" xfId="8" applyNumberFormat="1" applyFont="1" applyFill="1" applyBorder="1" applyAlignment="1">
      <alignment horizontal="center" vertical="center" wrapText="1"/>
    </xf>
    <xf numFmtId="0" fontId="17" fillId="2" borderId="39" xfId="8" applyFont="1" applyFill="1" applyBorder="1" applyAlignment="1">
      <alignment horizontal="center" vertical="center" wrapText="1"/>
    </xf>
    <xf numFmtId="0" fontId="17" fillId="2" borderId="40" xfId="8" applyFont="1" applyFill="1" applyBorder="1" applyAlignment="1">
      <alignment horizontal="center" vertical="center" wrapText="1"/>
    </xf>
    <xf numFmtId="0" fontId="22" fillId="0" borderId="38" xfId="2" applyFont="1" applyBorder="1" applyAlignment="1">
      <alignment horizontal="center" vertical="center"/>
    </xf>
    <xf numFmtId="0" fontId="22" fillId="0" borderId="3" xfId="2" applyFont="1" applyBorder="1" applyAlignment="1">
      <alignment horizontal="center" vertical="center"/>
    </xf>
    <xf numFmtId="0" fontId="22" fillId="0" borderId="4" xfId="2" applyFont="1" applyBorder="1" applyAlignment="1">
      <alignment horizontal="center" vertical="center"/>
    </xf>
    <xf numFmtId="0" fontId="13" fillId="0" borderId="54" xfId="2" applyFont="1" applyBorder="1" applyAlignment="1">
      <alignment horizontal="left" vertical="center"/>
    </xf>
    <xf numFmtId="0" fontId="13" fillId="0" borderId="1" xfId="2" applyFont="1" applyBorder="1" applyAlignment="1">
      <alignment horizontal="left" vertical="center"/>
    </xf>
    <xf numFmtId="0" fontId="17" fillId="2" borderId="55" xfId="8" applyFont="1" applyFill="1" applyBorder="1" applyAlignment="1">
      <alignment horizontal="center" vertical="center" wrapText="1"/>
    </xf>
    <xf numFmtId="0" fontId="17" fillId="2" borderId="56" xfId="8" applyFont="1" applyFill="1" applyBorder="1" applyAlignment="1">
      <alignment horizontal="center" vertical="center" wrapText="1"/>
    </xf>
    <xf numFmtId="0" fontId="17" fillId="2" borderId="57" xfId="2" applyFont="1" applyFill="1" applyBorder="1" applyAlignment="1">
      <alignment horizontal="center" vertical="center"/>
    </xf>
    <xf numFmtId="0" fontId="17" fillId="2" borderId="58" xfId="2" applyFont="1" applyFill="1" applyBorder="1" applyAlignment="1">
      <alignment horizontal="center" vertical="center"/>
    </xf>
    <xf numFmtId="0" fontId="17" fillId="2" borderId="50" xfId="8" applyFont="1" applyFill="1" applyBorder="1" applyAlignment="1">
      <alignment horizontal="center" vertical="center" wrapText="1"/>
    </xf>
    <xf numFmtId="0" fontId="17" fillId="2" borderId="51" xfId="8" applyFont="1" applyFill="1" applyBorder="1" applyAlignment="1">
      <alignment horizontal="center" vertical="center" wrapText="1"/>
    </xf>
    <xf numFmtId="165" fontId="15" fillId="0" borderId="10" xfId="2" applyNumberFormat="1" applyFont="1" applyBorder="1" applyAlignment="1">
      <alignment horizontal="left" vertical="center"/>
    </xf>
    <xf numFmtId="165" fontId="15" fillId="0" borderId="5" xfId="2" applyNumberFormat="1" applyFont="1" applyBorder="1" applyAlignment="1">
      <alignment horizontal="left" vertical="center"/>
    </xf>
    <xf numFmtId="165" fontId="15" fillId="0" borderId="20" xfId="2" applyNumberFormat="1" applyFont="1" applyBorder="1" applyAlignment="1">
      <alignment horizontal="left" vertical="center"/>
    </xf>
    <xf numFmtId="2" fontId="17" fillId="2" borderId="39" xfId="8" applyNumberFormat="1" applyFont="1" applyFill="1" applyBorder="1" applyAlignment="1">
      <alignment horizontal="center" vertical="center" wrapText="1"/>
    </xf>
    <xf numFmtId="2" fontId="17" fillId="2" borderId="40" xfId="8" applyNumberFormat="1" applyFont="1" applyFill="1" applyBorder="1" applyAlignment="1">
      <alignment horizontal="center" vertical="center" wrapText="1"/>
    </xf>
    <xf numFmtId="0" fontId="17" fillId="2" borderId="39" xfId="2" applyFont="1" applyFill="1" applyBorder="1" applyAlignment="1">
      <alignment horizontal="center" vertical="center" wrapText="1"/>
    </xf>
    <xf numFmtId="0" fontId="17" fillId="2" borderId="40" xfId="2" applyFont="1" applyFill="1" applyBorder="1" applyAlignment="1">
      <alignment horizontal="center" vertical="center" wrapText="1"/>
    </xf>
    <xf numFmtId="0" fontId="16" fillId="0" borderId="0" xfId="2" applyFont="1" applyAlignment="1">
      <alignment horizontal="center" vertical="center"/>
    </xf>
    <xf numFmtId="0" fontId="21" fillId="0" borderId="14" xfId="2" applyFont="1" applyBorder="1" applyAlignment="1">
      <alignment horizontal="center" vertical="center"/>
    </xf>
    <xf numFmtId="0" fontId="21" fillId="0" borderId="0" xfId="2" applyFont="1" applyAlignment="1">
      <alignment horizontal="center" vertical="center"/>
    </xf>
    <xf numFmtId="0" fontId="21" fillId="0" borderId="15" xfId="2" applyFont="1" applyBorder="1" applyAlignment="1">
      <alignment horizontal="center" vertical="center"/>
    </xf>
    <xf numFmtId="165" fontId="13" fillId="2" borderId="10" xfId="2" applyNumberFormat="1" applyFont="1" applyFill="1" applyBorder="1" applyAlignment="1">
      <alignment horizontal="center" vertical="center"/>
    </xf>
    <xf numFmtId="165" fontId="13" fillId="2" borderId="5" xfId="2" applyNumberFormat="1" applyFont="1" applyFill="1" applyBorder="1" applyAlignment="1">
      <alignment horizontal="center" vertical="center"/>
    </xf>
    <xf numFmtId="165" fontId="13" fillId="2" borderId="20" xfId="2" applyNumberFormat="1" applyFont="1" applyFill="1" applyBorder="1" applyAlignment="1">
      <alignment horizontal="center" vertical="center"/>
    </xf>
    <xf numFmtId="0" fontId="22" fillId="0" borderId="45" xfId="2" applyFont="1" applyBorder="1" applyAlignment="1">
      <alignment horizontal="center" vertical="center"/>
    </xf>
    <xf numFmtId="0" fontId="21" fillId="0" borderId="46" xfId="2" applyFont="1" applyBorder="1" applyAlignment="1">
      <alignment horizontal="center" vertical="center"/>
    </xf>
    <xf numFmtId="0" fontId="21" fillId="0" borderId="47" xfId="2" applyFont="1" applyBorder="1" applyAlignment="1">
      <alignment horizontal="center" vertical="center"/>
    </xf>
    <xf numFmtId="0" fontId="21" fillId="0" borderId="48" xfId="2" applyFont="1" applyBorder="1" applyAlignment="1">
      <alignment horizontal="center" vertical="center"/>
    </xf>
    <xf numFmtId="0" fontId="22" fillId="0" borderId="0" xfId="2" applyFont="1" applyAlignment="1">
      <alignment horizontal="center" vertical="center"/>
    </xf>
    <xf numFmtId="0" fontId="13" fillId="0" borderId="38" xfId="2" applyFont="1" applyBorder="1" applyAlignment="1">
      <alignment horizontal="left" vertical="center"/>
    </xf>
    <xf numFmtId="0" fontId="13" fillId="0" borderId="3" xfId="2" applyFont="1" applyBorder="1" applyAlignment="1">
      <alignment horizontal="left" vertical="center"/>
    </xf>
    <xf numFmtId="0" fontId="13" fillId="2" borderId="9" xfId="2" applyFont="1" applyFill="1" applyBorder="1" applyAlignment="1">
      <alignment horizontal="center" vertical="center"/>
    </xf>
    <xf numFmtId="0" fontId="13" fillId="2" borderId="5" xfId="2" applyFont="1" applyFill="1" applyBorder="1" applyAlignment="1">
      <alignment horizontal="center" vertical="center"/>
    </xf>
    <xf numFmtId="0" fontId="13" fillId="2" borderId="21" xfId="2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9" fillId="0" borderId="9" xfId="2" applyFont="1" applyBorder="1" applyAlignment="1">
      <alignment horizontal="center" vertical="center"/>
    </xf>
    <xf numFmtId="0" fontId="9" fillId="0" borderId="5" xfId="2" applyFont="1" applyBorder="1" applyAlignment="1">
      <alignment horizontal="center" vertical="center"/>
    </xf>
    <xf numFmtId="0" fontId="9" fillId="0" borderId="21" xfId="2" applyFont="1" applyBorder="1" applyAlignment="1">
      <alignment horizontal="center" vertical="center"/>
    </xf>
    <xf numFmtId="0" fontId="9" fillId="0" borderId="9" xfId="2" applyFont="1" applyBorder="1" applyAlignment="1">
      <alignment horizontal="left" vertical="center"/>
    </xf>
    <xf numFmtId="0" fontId="9" fillId="0" borderId="5" xfId="2" applyFont="1" applyBorder="1" applyAlignment="1">
      <alignment horizontal="left" vertical="center"/>
    </xf>
    <xf numFmtId="0" fontId="9" fillId="0" borderId="21" xfId="2" applyFont="1" applyBorder="1" applyAlignment="1">
      <alignment horizontal="left" vertical="center"/>
    </xf>
    <xf numFmtId="0" fontId="13" fillId="2" borderId="41" xfId="2" applyFont="1" applyFill="1" applyBorder="1" applyAlignment="1">
      <alignment horizontal="center" vertical="center"/>
    </xf>
    <xf numFmtId="0" fontId="13" fillId="2" borderId="42" xfId="2" applyFont="1" applyFill="1" applyBorder="1" applyAlignment="1">
      <alignment horizontal="center" vertical="center"/>
    </xf>
    <xf numFmtId="0" fontId="14" fillId="0" borderId="43" xfId="2" applyFont="1" applyBorder="1" applyAlignment="1">
      <alignment horizontal="center" vertical="center"/>
    </xf>
    <xf numFmtId="0" fontId="14" fillId="0" borderId="23" xfId="2" applyFont="1" applyBorder="1" applyAlignment="1">
      <alignment horizontal="center" vertical="center"/>
    </xf>
    <xf numFmtId="0" fontId="13" fillId="2" borderId="49" xfId="2" applyFont="1" applyFill="1" applyBorder="1" applyAlignment="1">
      <alignment horizontal="center" vertical="center"/>
    </xf>
    <xf numFmtId="14" fontId="14" fillId="0" borderId="23" xfId="2" applyNumberFormat="1" applyFont="1" applyBorder="1" applyAlignment="1">
      <alignment horizontal="center" vertical="center"/>
    </xf>
    <xf numFmtId="0" fontId="14" fillId="0" borderId="44" xfId="2" applyFont="1" applyBorder="1" applyAlignment="1">
      <alignment horizontal="center" vertical="center"/>
    </xf>
    <xf numFmtId="0" fontId="12" fillId="2" borderId="9" xfId="2" applyFont="1" applyFill="1" applyBorder="1" applyAlignment="1">
      <alignment horizontal="center" vertical="center"/>
    </xf>
    <xf numFmtId="0" fontId="12" fillId="2" borderId="5" xfId="2" applyFont="1" applyFill="1" applyBorder="1" applyAlignment="1">
      <alignment horizontal="center" vertical="center"/>
    </xf>
    <xf numFmtId="0" fontId="12" fillId="2" borderId="20" xfId="2" applyFont="1" applyFill="1" applyBorder="1" applyAlignment="1">
      <alignment horizontal="center" vertical="center"/>
    </xf>
    <xf numFmtId="165" fontId="12" fillId="2" borderId="5" xfId="2" applyNumberFormat="1" applyFont="1" applyFill="1" applyBorder="1" applyAlignment="1">
      <alignment horizontal="center" vertical="center"/>
    </xf>
  </cellXfs>
  <cellStyles count="9">
    <cellStyle name="Обычный" xfId="0" builtinId="0"/>
    <cellStyle name="Обычный 12" xfId="1"/>
    <cellStyle name="Обычный 2" xfId="2"/>
    <cellStyle name="Обычный 2 2" xfId="3"/>
    <cellStyle name="Обычный 2 3" xfId="4"/>
    <cellStyle name="Обычный 3" xfId="5"/>
    <cellStyle name="Обычный 4" xfId="6"/>
    <cellStyle name="Обычный_ID4938_RS_1" xfId="7"/>
    <cellStyle name="Обычный_Стартовый протокол Смирнов_20101106_Results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1</xdr:col>
      <xdr:colOff>269875</xdr:colOff>
      <xdr:row>2</xdr:row>
      <xdr:rowOff>171450</xdr:rowOff>
    </xdr:to>
    <xdr:pic>
      <xdr:nvPicPr>
        <xdr:cNvPr id="1080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"/>
          <a:ext cx="730250" cy="682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127000</xdr:colOff>
      <xdr:row>0</xdr:row>
      <xdr:rowOff>76200</xdr:rowOff>
    </xdr:from>
    <xdr:to>
      <xdr:col>11</xdr:col>
      <xdr:colOff>1174750</xdr:colOff>
      <xdr:row>2</xdr:row>
      <xdr:rowOff>219075</xdr:rowOff>
    </xdr:to>
    <xdr:pic>
      <xdr:nvPicPr>
        <xdr:cNvPr id="1081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20375" y="76200"/>
          <a:ext cx="1047750" cy="682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10</xdr:col>
      <xdr:colOff>276224</xdr:colOff>
      <xdr:row>59</xdr:row>
      <xdr:rowOff>95249</xdr:rowOff>
    </xdr:from>
    <xdr:ext cx="650875" cy="350585"/>
    <xdr:pic>
      <xdr:nvPicPr>
        <xdr:cNvPr id="5" name="Picture 7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880599" y="12096749"/>
          <a:ext cx="650875" cy="350585"/>
        </a:xfrm>
        <a:prstGeom prst="rect">
          <a:avLst/>
        </a:prstGeom>
      </xdr:spPr>
    </xdr:pic>
    <xdr:clientData/>
  </xdr:oneCellAnchor>
  <xdr:oneCellAnchor>
    <xdr:from>
      <xdr:col>6</xdr:col>
      <xdr:colOff>757465</xdr:colOff>
      <xdr:row>59</xdr:row>
      <xdr:rowOff>63500</xdr:rowOff>
    </xdr:from>
    <xdr:ext cx="931636" cy="330200"/>
    <xdr:pic>
      <xdr:nvPicPr>
        <xdr:cNvPr id="6" name="Picture 16"/>
        <xdr:cNvPicPr>
          <a:picLocks noChangeAspect="1"/>
        </xdr:cNvPicPr>
      </xdr:nvPicPr>
      <xdr:blipFill rotWithShape="1">
        <a:blip xmlns:r="http://schemas.openxmlformats.org/officeDocument/2006/relationships" r:embed="rId4"/>
        <a:srcRect l="42350" t="14881" r="49569" b="16666"/>
        <a:stretch/>
      </xdr:blipFill>
      <xdr:spPr>
        <a:xfrm>
          <a:off x="5758090" y="13144500"/>
          <a:ext cx="931636" cy="3302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outlinePr summaryBelow="0"/>
    <pageSetUpPr fitToPage="1"/>
  </sheetPr>
  <dimension ref="A1:AA68"/>
  <sheetViews>
    <sheetView tabSelected="1" view="pageBreakPreview" topLeftCell="A11" zoomScale="90" zoomScaleNormal="70" zoomScaleSheetLayoutView="90" zoomScalePageLayoutView="50" workbookViewId="0">
      <selection activeCell="H23" sqref="H23:I46"/>
    </sheetView>
  </sheetViews>
  <sheetFormatPr defaultRowHeight="12.75" x14ac:dyDescent="0.2"/>
  <cols>
    <col min="1" max="1" width="7" style="2" customWidth="1"/>
    <col min="2" max="2" width="7.85546875" style="56" customWidth="1"/>
    <col min="3" max="3" width="14.7109375" style="56" customWidth="1"/>
    <col min="4" max="4" width="23.5703125" style="2" customWidth="1"/>
    <col min="5" max="5" width="11.7109375" style="19" customWidth="1"/>
    <col min="6" max="6" width="10.28515625" style="2" customWidth="1"/>
    <col min="7" max="7" width="33.7109375" style="2" customWidth="1"/>
    <col min="8" max="8" width="13.140625" style="45" customWidth="1"/>
    <col min="9" max="9" width="16.5703125" style="2" customWidth="1"/>
    <col min="10" max="10" width="10.85546875" style="52" customWidth="1"/>
    <col min="11" max="11" width="13.28515625" style="2" customWidth="1"/>
    <col min="12" max="12" width="18.7109375" style="2" customWidth="1"/>
    <col min="13" max="16384" width="9.140625" style="2"/>
  </cols>
  <sheetData>
    <row r="1" spans="1:27" ht="21.75" customHeight="1" x14ac:dyDescent="0.2">
      <c r="A1" s="155" t="s">
        <v>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</row>
    <row r="2" spans="1:27" ht="21.75" customHeight="1" x14ac:dyDescent="0.2">
      <c r="A2" s="155" t="s">
        <v>51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</row>
    <row r="3" spans="1:27" ht="21.75" customHeight="1" x14ac:dyDescent="0.2">
      <c r="A3" s="155" t="s">
        <v>10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</row>
    <row r="4" spans="1:27" ht="21.75" customHeight="1" x14ac:dyDescent="0.2">
      <c r="A4" s="155" t="s">
        <v>52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ht="9" customHeight="1" x14ac:dyDescent="0.2">
      <c r="A5" s="156" t="s">
        <v>38</v>
      </c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</row>
    <row r="6" spans="1:27" s="3" customFormat="1" ht="28.5" x14ac:dyDescent="0.2">
      <c r="A6" s="179" t="s">
        <v>120</v>
      </c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22"/>
      <c r="N6" s="22"/>
      <c r="O6" s="22"/>
      <c r="P6" s="22"/>
      <c r="Q6" s="22"/>
      <c r="R6" s="22"/>
      <c r="S6" s="22"/>
      <c r="T6" s="22"/>
    </row>
    <row r="7" spans="1:27" s="3" customFormat="1" ht="18" customHeight="1" x14ac:dyDescent="0.2">
      <c r="A7" s="190" t="s">
        <v>15</v>
      </c>
      <c r="B7" s="190"/>
      <c r="C7" s="190"/>
      <c r="D7" s="190"/>
      <c r="E7" s="190"/>
      <c r="F7" s="190"/>
      <c r="G7" s="190"/>
      <c r="H7" s="190"/>
      <c r="I7" s="190"/>
      <c r="J7" s="190"/>
      <c r="K7" s="190"/>
      <c r="L7" s="190"/>
    </row>
    <row r="8" spans="1:27" s="3" customFormat="1" ht="4.5" customHeight="1" thickBot="1" x14ac:dyDescent="0.25">
      <c r="A8" s="186" t="s">
        <v>38</v>
      </c>
      <c r="B8" s="186"/>
      <c r="C8" s="186"/>
      <c r="D8" s="186"/>
      <c r="E8" s="186"/>
      <c r="F8" s="186"/>
      <c r="G8" s="186"/>
      <c r="H8" s="186"/>
      <c r="I8" s="186"/>
      <c r="J8" s="186"/>
      <c r="K8" s="186"/>
      <c r="L8" s="186"/>
    </row>
    <row r="9" spans="1:27" ht="19.5" customHeight="1" thickTop="1" x14ac:dyDescent="0.2">
      <c r="A9" s="187" t="s">
        <v>20</v>
      </c>
      <c r="B9" s="188"/>
      <c r="C9" s="188"/>
      <c r="D9" s="188"/>
      <c r="E9" s="188"/>
      <c r="F9" s="188"/>
      <c r="G9" s="188"/>
      <c r="H9" s="188"/>
      <c r="I9" s="188"/>
      <c r="J9" s="188"/>
      <c r="K9" s="188"/>
      <c r="L9" s="189"/>
    </row>
    <row r="10" spans="1:27" ht="18" customHeight="1" x14ac:dyDescent="0.2">
      <c r="A10" s="180" t="s">
        <v>37</v>
      </c>
      <c r="B10" s="181"/>
      <c r="C10" s="181"/>
      <c r="D10" s="181"/>
      <c r="E10" s="181"/>
      <c r="F10" s="181"/>
      <c r="G10" s="181"/>
      <c r="H10" s="181"/>
      <c r="I10" s="181"/>
      <c r="J10" s="181"/>
      <c r="K10" s="181"/>
      <c r="L10" s="182"/>
    </row>
    <row r="11" spans="1:27" ht="19.5" customHeight="1" x14ac:dyDescent="0.2">
      <c r="A11" s="180" t="s">
        <v>71</v>
      </c>
      <c r="B11" s="181"/>
      <c r="C11" s="181"/>
      <c r="D11" s="181"/>
      <c r="E11" s="181"/>
      <c r="F11" s="181"/>
      <c r="G11" s="181"/>
      <c r="H11" s="181"/>
      <c r="I11" s="181"/>
      <c r="J11" s="181"/>
      <c r="K11" s="181"/>
      <c r="L11" s="182"/>
    </row>
    <row r="12" spans="1:27" ht="5.25" customHeight="1" x14ac:dyDescent="0.2">
      <c r="A12" s="161" t="s">
        <v>38</v>
      </c>
      <c r="B12" s="162"/>
      <c r="C12" s="162"/>
      <c r="D12" s="162"/>
      <c r="E12" s="162"/>
      <c r="F12" s="162"/>
      <c r="G12" s="162"/>
      <c r="H12" s="162"/>
      <c r="I12" s="162"/>
      <c r="J12" s="162"/>
      <c r="K12" s="162"/>
      <c r="L12" s="163"/>
    </row>
    <row r="13" spans="1:27" ht="15.75" x14ac:dyDescent="0.2">
      <c r="A13" s="164" t="s">
        <v>53</v>
      </c>
      <c r="B13" s="165"/>
      <c r="C13" s="165"/>
      <c r="D13" s="165"/>
      <c r="E13" s="4"/>
      <c r="F13" s="86" t="s">
        <v>40</v>
      </c>
      <c r="G13" s="86"/>
      <c r="H13" s="23"/>
      <c r="J13" s="24"/>
      <c r="K13" s="5"/>
      <c r="L13" s="6" t="s">
        <v>70</v>
      </c>
    </row>
    <row r="14" spans="1:27" ht="15.75" x14ac:dyDescent="0.2">
      <c r="A14" s="191" t="s">
        <v>54</v>
      </c>
      <c r="B14" s="192"/>
      <c r="C14" s="192"/>
      <c r="D14" s="192"/>
      <c r="E14" s="7"/>
      <c r="F14" s="78" t="s">
        <v>55</v>
      </c>
      <c r="G14" s="78"/>
      <c r="H14" s="25"/>
      <c r="J14" s="26"/>
      <c r="K14" s="8"/>
      <c r="L14" s="9" t="s">
        <v>72</v>
      </c>
    </row>
    <row r="15" spans="1:27" ht="15" x14ac:dyDescent="0.2">
      <c r="A15" s="193" t="s">
        <v>9</v>
      </c>
      <c r="B15" s="194"/>
      <c r="C15" s="194"/>
      <c r="D15" s="194"/>
      <c r="E15" s="194"/>
      <c r="F15" s="194"/>
      <c r="G15" s="195"/>
      <c r="H15" s="183" t="s">
        <v>1</v>
      </c>
      <c r="I15" s="184"/>
      <c r="J15" s="184"/>
      <c r="K15" s="184"/>
      <c r="L15" s="185"/>
    </row>
    <row r="16" spans="1:27" ht="15" x14ac:dyDescent="0.2">
      <c r="A16" s="27" t="s">
        <v>16</v>
      </c>
      <c r="B16" s="10"/>
      <c r="C16" s="10"/>
      <c r="D16" s="28"/>
      <c r="E16" s="29"/>
      <c r="F16" s="28"/>
      <c r="G16" s="28"/>
      <c r="H16" s="172" t="s">
        <v>56</v>
      </c>
      <c r="I16" s="173"/>
      <c r="J16" s="173"/>
      <c r="K16" s="173"/>
      <c r="L16" s="174"/>
    </row>
    <row r="17" spans="1:12" ht="15" x14ac:dyDescent="0.2">
      <c r="A17" s="27" t="s">
        <v>17</v>
      </c>
      <c r="B17" s="10"/>
      <c r="C17" s="10"/>
      <c r="D17" s="11"/>
      <c r="E17" s="60"/>
      <c r="F17" s="30"/>
      <c r="G17" s="29" t="s">
        <v>60</v>
      </c>
      <c r="H17" s="172" t="s">
        <v>57</v>
      </c>
      <c r="I17" s="173"/>
      <c r="J17" s="173"/>
      <c r="K17" s="173"/>
      <c r="L17" s="174"/>
    </row>
    <row r="18" spans="1:12" ht="15" x14ac:dyDescent="0.2">
      <c r="A18" s="27" t="s">
        <v>18</v>
      </c>
      <c r="B18" s="10"/>
      <c r="C18" s="10"/>
      <c r="D18" s="11"/>
      <c r="E18" s="60"/>
      <c r="F18" s="30"/>
      <c r="G18" s="29" t="s">
        <v>59</v>
      </c>
      <c r="H18" s="172" t="s">
        <v>58</v>
      </c>
      <c r="I18" s="173"/>
      <c r="J18" s="173"/>
      <c r="K18" s="173"/>
      <c r="L18" s="174"/>
    </row>
    <row r="19" spans="1:12" ht="16.5" thickBot="1" x14ac:dyDescent="0.25">
      <c r="A19" s="27" t="s">
        <v>14</v>
      </c>
      <c r="B19" s="82"/>
      <c r="C19" s="82"/>
      <c r="D19" s="30"/>
      <c r="F19" s="88"/>
      <c r="G19" s="31" t="s">
        <v>61</v>
      </c>
      <c r="H19" s="84" t="s">
        <v>42</v>
      </c>
      <c r="J19" s="12">
        <v>25</v>
      </c>
      <c r="K19" s="59"/>
      <c r="L19" s="79" t="s">
        <v>119</v>
      </c>
    </row>
    <row r="20" spans="1:12" ht="7.5" customHeight="1" thickTop="1" thickBot="1" x14ac:dyDescent="0.25">
      <c r="A20" s="13"/>
      <c r="B20" s="14"/>
      <c r="C20" s="14"/>
      <c r="D20" s="15"/>
      <c r="E20" s="16"/>
      <c r="F20" s="15"/>
      <c r="G20" s="15"/>
      <c r="H20" s="32"/>
      <c r="I20" s="15"/>
      <c r="J20" s="33"/>
      <c r="K20" s="15"/>
      <c r="L20" s="17"/>
    </row>
    <row r="21" spans="1:12" s="18" customFormat="1" ht="21" customHeight="1" thickTop="1" x14ac:dyDescent="0.2">
      <c r="A21" s="168" t="s">
        <v>6</v>
      </c>
      <c r="B21" s="159" t="s">
        <v>12</v>
      </c>
      <c r="C21" s="159" t="s">
        <v>29</v>
      </c>
      <c r="D21" s="159" t="s">
        <v>2</v>
      </c>
      <c r="E21" s="157" t="s">
        <v>28</v>
      </c>
      <c r="F21" s="159" t="s">
        <v>8</v>
      </c>
      <c r="G21" s="166" t="s">
        <v>44</v>
      </c>
      <c r="H21" s="170" t="s">
        <v>7</v>
      </c>
      <c r="I21" s="159" t="s">
        <v>24</v>
      </c>
      <c r="J21" s="175" t="s">
        <v>21</v>
      </c>
      <c r="K21" s="177" t="s">
        <v>23</v>
      </c>
      <c r="L21" s="153" t="s">
        <v>13</v>
      </c>
    </row>
    <row r="22" spans="1:12" s="18" customFormat="1" ht="13.5" customHeight="1" thickBot="1" x14ac:dyDescent="0.25">
      <c r="A22" s="169"/>
      <c r="B22" s="160"/>
      <c r="C22" s="160"/>
      <c r="D22" s="160"/>
      <c r="E22" s="158"/>
      <c r="F22" s="160"/>
      <c r="G22" s="167"/>
      <c r="H22" s="171"/>
      <c r="I22" s="160"/>
      <c r="J22" s="176"/>
      <c r="K22" s="178"/>
      <c r="L22" s="154"/>
    </row>
    <row r="23" spans="1:12" ht="21.75" customHeight="1" x14ac:dyDescent="0.2">
      <c r="A23" s="114">
        <v>1</v>
      </c>
      <c r="B23" s="89">
        <v>99</v>
      </c>
      <c r="C23" s="89">
        <v>10052470819</v>
      </c>
      <c r="D23" s="90" t="s">
        <v>73</v>
      </c>
      <c r="E23" s="91" t="s">
        <v>74</v>
      </c>
      <c r="F23" s="92" t="s">
        <v>26</v>
      </c>
      <c r="G23" s="62" t="s">
        <v>43</v>
      </c>
      <c r="H23" s="61">
        <v>2.5323611111111113E-2</v>
      </c>
      <c r="I23" s="149" t="s">
        <v>38</v>
      </c>
      <c r="J23" s="103">
        <f>IFERROR($J$19*3600/(HOUR(H23)*3600+MINUTE(H23)*60+SECOND(H23)),"")</f>
        <v>41.133455210237663</v>
      </c>
      <c r="K23" s="102" t="s">
        <v>22</v>
      </c>
      <c r="L23" s="115"/>
    </row>
    <row r="24" spans="1:12" ht="21.75" customHeight="1" x14ac:dyDescent="0.2">
      <c r="A24" s="116">
        <f>A23</f>
        <v>1</v>
      </c>
      <c r="B24" s="69">
        <v>100</v>
      </c>
      <c r="C24" s="70">
        <v>10036034975</v>
      </c>
      <c r="D24" s="93" t="s">
        <v>75</v>
      </c>
      <c r="E24" s="94" t="s">
        <v>76</v>
      </c>
      <c r="F24" s="95" t="s">
        <v>26</v>
      </c>
      <c r="G24" s="148" t="str">
        <f>G23</f>
        <v>Санкт-Петербург</v>
      </c>
      <c r="H24" s="96">
        <f>H23</f>
        <v>2.5323611111111113E-2</v>
      </c>
      <c r="I24" s="150" t="s">
        <v>38</v>
      </c>
      <c r="J24" s="101">
        <f>J23</f>
        <v>41.133455210237663</v>
      </c>
      <c r="K24" s="69" t="s">
        <v>22</v>
      </c>
      <c r="L24" s="117"/>
    </row>
    <row r="25" spans="1:12" ht="21.75" customHeight="1" x14ac:dyDescent="0.2">
      <c r="A25" s="116">
        <f>A23</f>
        <v>1</v>
      </c>
      <c r="B25" s="70">
        <v>101</v>
      </c>
      <c r="C25" s="70">
        <v>10036027400</v>
      </c>
      <c r="D25" s="93" t="s">
        <v>77</v>
      </c>
      <c r="E25" s="94" t="s">
        <v>78</v>
      </c>
      <c r="F25" s="95" t="s">
        <v>26</v>
      </c>
      <c r="G25" s="135" t="str">
        <f>G23</f>
        <v>Санкт-Петербург</v>
      </c>
      <c r="H25" s="96">
        <f>H23</f>
        <v>2.5323611111111113E-2</v>
      </c>
      <c r="I25" s="150" t="s">
        <v>38</v>
      </c>
      <c r="J25" s="97">
        <f>J23</f>
        <v>41.133455210237663</v>
      </c>
      <c r="K25" s="69" t="s">
        <v>22</v>
      </c>
      <c r="L25" s="117"/>
    </row>
    <row r="26" spans="1:12" ht="21.75" customHeight="1" thickBot="1" x14ac:dyDescent="0.25">
      <c r="A26" s="118">
        <f>A23</f>
        <v>1</v>
      </c>
      <c r="B26" s="71">
        <v>102</v>
      </c>
      <c r="C26" s="71">
        <v>10077479540</v>
      </c>
      <c r="D26" s="75" t="s">
        <v>79</v>
      </c>
      <c r="E26" s="76" t="s">
        <v>80</v>
      </c>
      <c r="F26" s="77" t="s">
        <v>26</v>
      </c>
      <c r="G26" s="136" t="str">
        <f>G23</f>
        <v>Санкт-Петербург</v>
      </c>
      <c r="H26" s="98">
        <f>H23</f>
        <v>2.5323611111111113E-2</v>
      </c>
      <c r="I26" s="151" t="s">
        <v>38</v>
      </c>
      <c r="J26" s="99">
        <f>J23</f>
        <v>41.133455210237663</v>
      </c>
      <c r="K26" s="72" t="s">
        <v>22</v>
      </c>
      <c r="L26" s="119"/>
    </row>
    <row r="27" spans="1:12" ht="21.75" customHeight="1" x14ac:dyDescent="0.2">
      <c r="A27" s="114">
        <v>2</v>
      </c>
      <c r="B27" s="89">
        <v>76</v>
      </c>
      <c r="C27" s="89">
        <v>10080746117</v>
      </c>
      <c r="D27" s="90" t="s">
        <v>81</v>
      </c>
      <c r="E27" s="91" t="s">
        <v>82</v>
      </c>
      <c r="F27" s="92" t="s">
        <v>26</v>
      </c>
      <c r="G27" s="62" t="s">
        <v>63</v>
      </c>
      <c r="H27" s="61">
        <v>2.6273379629629629E-2</v>
      </c>
      <c r="I27" s="149">
        <f>H27-$H$23</f>
        <v>9.4976851851851646E-4</v>
      </c>
      <c r="J27" s="103">
        <f>IFERROR($J$19*3600/(HOUR(H27)*3600+MINUTE(H27)*60+SECOND(H27)),"")</f>
        <v>39.647577092511014</v>
      </c>
      <c r="K27" s="102" t="s">
        <v>26</v>
      </c>
      <c r="L27" s="115"/>
    </row>
    <row r="28" spans="1:12" ht="21.75" customHeight="1" x14ac:dyDescent="0.2">
      <c r="A28" s="116">
        <f>A27</f>
        <v>2</v>
      </c>
      <c r="B28" s="69">
        <v>77</v>
      </c>
      <c r="C28" s="70">
        <v>10062501225</v>
      </c>
      <c r="D28" s="93" t="s">
        <v>83</v>
      </c>
      <c r="E28" s="94" t="s">
        <v>84</v>
      </c>
      <c r="F28" s="95" t="s">
        <v>26</v>
      </c>
      <c r="G28" s="135" t="str">
        <f>G27</f>
        <v>Республика Адыгея</v>
      </c>
      <c r="H28" s="96">
        <f>H27</f>
        <v>2.6273379629629629E-2</v>
      </c>
      <c r="I28" s="150">
        <f>I27</f>
        <v>9.4976851851851646E-4</v>
      </c>
      <c r="J28" s="101">
        <f>J27</f>
        <v>39.647577092511014</v>
      </c>
      <c r="K28" s="69" t="s">
        <v>26</v>
      </c>
      <c r="L28" s="117"/>
    </row>
    <row r="29" spans="1:12" ht="21.75" customHeight="1" x14ac:dyDescent="0.2">
      <c r="A29" s="116">
        <f>A27</f>
        <v>2</v>
      </c>
      <c r="B29" s="70">
        <v>79</v>
      </c>
      <c r="C29" s="70">
        <v>10036064681</v>
      </c>
      <c r="D29" s="93" t="s">
        <v>85</v>
      </c>
      <c r="E29" s="94" t="s">
        <v>86</v>
      </c>
      <c r="F29" s="95" t="s">
        <v>26</v>
      </c>
      <c r="G29" s="135" t="str">
        <f>G27</f>
        <v>Республика Адыгея</v>
      </c>
      <c r="H29" s="96">
        <f>H27</f>
        <v>2.6273379629629629E-2</v>
      </c>
      <c r="I29" s="150">
        <f>I27</f>
        <v>9.4976851851851646E-4</v>
      </c>
      <c r="J29" s="97">
        <f>J27</f>
        <v>39.647577092511014</v>
      </c>
      <c r="K29" s="69" t="s">
        <v>26</v>
      </c>
      <c r="L29" s="117"/>
    </row>
    <row r="30" spans="1:12" ht="21.75" customHeight="1" thickBot="1" x14ac:dyDescent="0.25">
      <c r="A30" s="118">
        <f>A27</f>
        <v>2</v>
      </c>
      <c r="B30" s="71">
        <v>78</v>
      </c>
      <c r="C30" s="71">
        <v>10080745511</v>
      </c>
      <c r="D30" s="75" t="s">
        <v>87</v>
      </c>
      <c r="E30" s="76" t="s">
        <v>88</v>
      </c>
      <c r="F30" s="77" t="s">
        <v>26</v>
      </c>
      <c r="G30" s="136" t="str">
        <f>G27</f>
        <v>Республика Адыгея</v>
      </c>
      <c r="H30" s="98">
        <f>H27</f>
        <v>2.6273379629629629E-2</v>
      </c>
      <c r="I30" s="151">
        <f>I27</f>
        <v>9.4976851851851646E-4</v>
      </c>
      <c r="J30" s="99">
        <f>J27</f>
        <v>39.647577092511014</v>
      </c>
      <c r="K30" s="72" t="s">
        <v>26</v>
      </c>
      <c r="L30" s="119"/>
    </row>
    <row r="31" spans="1:12" ht="21.75" customHeight="1" x14ac:dyDescent="0.2">
      <c r="A31" s="120">
        <v>3</v>
      </c>
      <c r="B31" s="63">
        <v>95</v>
      </c>
      <c r="C31" s="63">
        <v>10092428553</v>
      </c>
      <c r="D31" s="64" t="s">
        <v>89</v>
      </c>
      <c r="E31" s="65" t="s">
        <v>90</v>
      </c>
      <c r="F31" s="66" t="s">
        <v>26</v>
      </c>
      <c r="G31" s="66" t="s">
        <v>62</v>
      </c>
      <c r="H31" s="73">
        <v>2.6801851851851854E-2</v>
      </c>
      <c r="I31" s="73">
        <f>H31-$H$23</f>
        <v>1.4782407407407418E-3</v>
      </c>
      <c r="J31" s="74">
        <f>IFERROR($J$19*3600/(HOUR(H31)*3600+MINUTE(H31)*60+SECOND(H31)),"")</f>
        <v>38.860103626943008</v>
      </c>
      <c r="K31" s="69" t="s">
        <v>26</v>
      </c>
      <c r="L31" s="117"/>
    </row>
    <row r="32" spans="1:12" ht="21.75" customHeight="1" x14ac:dyDescent="0.2">
      <c r="A32" s="121">
        <f>A31</f>
        <v>3</v>
      </c>
      <c r="B32" s="69">
        <v>96</v>
      </c>
      <c r="C32" s="63">
        <v>10092004581</v>
      </c>
      <c r="D32" s="64" t="s">
        <v>91</v>
      </c>
      <c r="E32" s="65" t="s">
        <v>92</v>
      </c>
      <c r="F32" s="66" t="s">
        <v>26</v>
      </c>
      <c r="G32" s="100" t="str">
        <f>G31</f>
        <v>Хабаровский край</v>
      </c>
      <c r="H32" s="96">
        <f>H31</f>
        <v>2.6801851851851854E-2</v>
      </c>
      <c r="I32" s="150">
        <f>I31</f>
        <v>1.4782407407407418E-3</v>
      </c>
      <c r="J32" s="97">
        <f>J31</f>
        <v>38.860103626943008</v>
      </c>
      <c r="K32" s="69" t="s">
        <v>26</v>
      </c>
      <c r="L32" s="117"/>
    </row>
    <row r="33" spans="1:12" ht="21.75" customHeight="1" x14ac:dyDescent="0.2">
      <c r="A33" s="121">
        <f>A31</f>
        <v>3</v>
      </c>
      <c r="B33" s="70">
        <v>97</v>
      </c>
      <c r="C33" s="63">
        <v>10091882525</v>
      </c>
      <c r="D33" s="64" t="s">
        <v>93</v>
      </c>
      <c r="E33" s="65" t="s">
        <v>94</v>
      </c>
      <c r="F33" s="66" t="s">
        <v>30</v>
      </c>
      <c r="G33" s="100" t="str">
        <f>G31</f>
        <v>Хабаровский край</v>
      </c>
      <c r="H33" s="96">
        <f>H31</f>
        <v>2.6801851851851854E-2</v>
      </c>
      <c r="I33" s="150">
        <f>I31</f>
        <v>1.4782407407407418E-3</v>
      </c>
      <c r="J33" s="97">
        <f>J31</f>
        <v>38.860103626943008</v>
      </c>
      <c r="K33" s="69" t="s">
        <v>26</v>
      </c>
      <c r="L33" s="117"/>
    </row>
    <row r="34" spans="1:12" ht="21.75" customHeight="1" thickBot="1" x14ac:dyDescent="0.25">
      <c r="A34" s="122">
        <f>A31</f>
        <v>3</v>
      </c>
      <c r="B34" s="71">
        <v>98</v>
      </c>
      <c r="C34" s="137">
        <v>10118928347</v>
      </c>
      <c r="D34" s="105" t="s">
        <v>95</v>
      </c>
      <c r="E34" s="106" t="s">
        <v>96</v>
      </c>
      <c r="F34" s="87" t="s">
        <v>30</v>
      </c>
      <c r="G34" s="104" t="str">
        <f>G31</f>
        <v>Хабаровский край</v>
      </c>
      <c r="H34" s="98">
        <f>H31</f>
        <v>2.6801851851851854E-2</v>
      </c>
      <c r="I34" s="151">
        <f>I31</f>
        <v>1.4782407407407418E-3</v>
      </c>
      <c r="J34" s="99">
        <f>J31</f>
        <v>38.860103626943008</v>
      </c>
      <c r="K34" s="72" t="s">
        <v>26</v>
      </c>
      <c r="L34" s="119"/>
    </row>
    <row r="35" spans="1:12" ht="21.75" customHeight="1" x14ac:dyDescent="0.2">
      <c r="A35" s="120">
        <v>4</v>
      </c>
      <c r="B35" s="63">
        <v>103</v>
      </c>
      <c r="C35" s="89">
        <v>10082146856</v>
      </c>
      <c r="D35" s="90" t="s">
        <v>97</v>
      </c>
      <c r="E35" s="91" t="s">
        <v>98</v>
      </c>
      <c r="F35" s="92" t="s">
        <v>30</v>
      </c>
      <c r="G35" s="66" t="s">
        <v>39</v>
      </c>
      <c r="H35" s="67">
        <v>2.7321759259259257E-2</v>
      </c>
      <c r="I35" s="67">
        <f>H35-$H$23</f>
        <v>1.9981481481481447E-3</v>
      </c>
      <c r="J35" s="68">
        <f>IFERROR($J$19*3600/(HOUR(H35)*3600+MINUTE(H35)*60+SECOND(H35)),"")</f>
        <v>38.11944091486658</v>
      </c>
      <c r="K35" s="69" t="s">
        <v>26</v>
      </c>
      <c r="L35" s="117"/>
    </row>
    <row r="36" spans="1:12" ht="21.75" customHeight="1" x14ac:dyDescent="0.2">
      <c r="A36" s="121">
        <f>A35</f>
        <v>4</v>
      </c>
      <c r="B36" s="69">
        <v>82</v>
      </c>
      <c r="C36" s="63">
        <v>10105862548</v>
      </c>
      <c r="D36" s="64" t="s">
        <v>99</v>
      </c>
      <c r="E36" s="65" t="s">
        <v>100</v>
      </c>
      <c r="F36" s="66" t="s">
        <v>30</v>
      </c>
      <c r="G36" s="100" t="str">
        <f>G35</f>
        <v>Краснодарский край</v>
      </c>
      <c r="H36" s="96">
        <f>H35</f>
        <v>2.7321759259259257E-2</v>
      </c>
      <c r="I36" s="150">
        <f>I35</f>
        <v>1.9981481481481447E-3</v>
      </c>
      <c r="J36" s="97">
        <f>J35</f>
        <v>38.11944091486658</v>
      </c>
      <c r="K36" s="69" t="s">
        <v>26</v>
      </c>
      <c r="L36" s="117"/>
    </row>
    <row r="37" spans="1:12" ht="21.75" customHeight="1" x14ac:dyDescent="0.2">
      <c r="A37" s="121">
        <f>A35</f>
        <v>4</v>
      </c>
      <c r="B37" s="70">
        <v>84</v>
      </c>
      <c r="C37" s="63">
        <v>10091228379</v>
      </c>
      <c r="D37" s="64" t="s">
        <v>101</v>
      </c>
      <c r="E37" s="65" t="s">
        <v>102</v>
      </c>
      <c r="F37" s="66" t="s">
        <v>30</v>
      </c>
      <c r="G37" s="100" t="str">
        <f>G35</f>
        <v>Краснодарский край</v>
      </c>
      <c r="H37" s="96">
        <f>H35</f>
        <v>2.7321759259259257E-2</v>
      </c>
      <c r="I37" s="150">
        <f>I35</f>
        <v>1.9981481481481447E-3</v>
      </c>
      <c r="J37" s="97">
        <f>J35</f>
        <v>38.11944091486658</v>
      </c>
      <c r="K37" s="69" t="s">
        <v>26</v>
      </c>
      <c r="L37" s="117"/>
    </row>
    <row r="38" spans="1:12" ht="21.75" customHeight="1" thickBot="1" x14ac:dyDescent="0.25">
      <c r="A38" s="122">
        <f>A35</f>
        <v>4</v>
      </c>
      <c r="B38" s="71">
        <v>83</v>
      </c>
      <c r="C38" s="137">
        <v>10114152513</v>
      </c>
      <c r="D38" s="105" t="s">
        <v>103</v>
      </c>
      <c r="E38" s="106" t="s">
        <v>104</v>
      </c>
      <c r="F38" s="87" t="s">
        <v>30</v>
      </c>
      <c r="G38" s="104" t="str">
        <f>G35</f>
        <v>Краснодарский край</v>
      </c>
      <c r="H38" s="98">
        <f>H35</f>
        <v>2.7321759259259257E-2</v>
      </c>
      <c r="I38" s="151">
        <f>I35</f>
        <v>1.9981481481481447E-3</v>
      </c>
      <c r="J38" s="99">
        <f>J35</f>
        <v>38.11944091486658</v>
      </c>
      <c r="K38" s="72" t="s">
        <v>26</v>
      </c>
      <c r="L38" s="119"/>
    </row>
    <row r="39" spans="1:12" ht="21.75" customHeight="1" x14ac:dyDescent="0.2">
      <c r="A39" s="120">
        <v>5</v>
      </c>
      <c r="B39" s="63">
        <v>85</v>
      </c>
      <c r="C39" s="89">
        <v>10036020629</v>
      </c>
      <c r="D39" s="90" t="s">
        <v>105</v>
      </c>
      <c r="E39" s="91" t="s">
        <v>106</v>
      </c>
      <c r="F39" s="92" t="s">
        <v>26</v>
      </c>
      <c r="G39" s="66" t="s">
        <v>69</v>
      </c>
      <c r="H39" s="67">
        <v>2.8018402777777774E-2</v>
      </c>
      <c r="I39" s="67">
        <f>H39-$H$23</f>
        <v>2.6947916666666613E-3</v>
      </c>
      <c r="J39" s="68">
        <f>IFERROR($J$19*3600/(HOUR(H39)*3600+MINUTE(H39)*60+SECOND(H39)),"")</f>
        <v>37.174721189591075</v>
      </c>
      <c r="K39" s="69" t="s">
        <v>26</v>
      </c>
      <c r="L39" s="117"/>
    </row>
    <row r="40" spans="1:12" ht="21.75" customHeight="1" x14ac:dyDescent="0.2">
      <c r="A40" s="121">
        <f>A39</f>
        <v>5</v>
      </c>
      <c r="B40" s="69">
        <v>86</v>
      </c>
      <c r="C40" s="63">
        <v>10055891380</v>
      </c>
      <c r="D40" s="64" t="s">
        <v>107</v>
      </c>
      <c r="E40" s="65" t="s">
        <v>108</v>
      </c>
      <c r="F40" s="66" t="s">
        <v>26</v>
      </c>
      <c r="G40" s="100" t="str">
        <f>G39</f>
        <v>Ростовская область</v>
      </c>
      <c r="H40" s="96">
        <f>H39</f>
        <v>2.8018402777777774E-2</v>
      </c>
      <c r="I40" s="150">
        <f>I39</f>
        <v>2.6947916666666613E-3</v>
      </c>
      <c r="J40" s="97">
        <f>J39</f>
        <v>37.174721189591075</v>
      </c>
      <c r="K40" s="69" t="s">
        <v>26</v>
      </c>
      <c r="L40" s="117"/>
    </row>
    <row r="41" spans="1:12" ht="21.75" customHeight="1" x14ac:dyDescent="0.2">
      <c r="A41" s="121">
        <f>A39</f>
        <v>5</v>
      </c>
      <c r="B41" s="70">
        <v>87</v>
      </c>
      <c r="C41" s="63">
        <v>10055892491</v>
      </c>
      <c r="D41" s="64" t="s">
        <v>109</v>
      </c>
      <c r="E41" s="65" t="s">
        <v>110</v>
      </c>
      <c r="F41" s="66" t="s">
        <v>26</v>
      </c>
      <c r="G41" s="100" t="str">
        <f>G39</f>
        <v>Ростовская область</v>
      </c>
      <c r="H41" s="96">
        <f>H39</f>
        <v>2.8018402777777774E-2</v>
      </c>
      <c r="I41" s="150">
        <f>I39</f>
        <v>2.6947916666666613E-3</v>
      </c>
      <c r="J41" s="97">
        <f>J39</f>
        <v>37.174721189591075</v>
      </c>
      <c r="K41" s="69" t="s">
        <v>26</v>
      </c>
      <c r="L41" s="117"/>
    </row>
    <row r="42" spans="1:12" ht="21.75" customHeight="1" thickBot="1" x14ac:dyDescent="0.25">
      <c r="A42" s="122">
        <f>A39</f>
        <v>5</v>
      </c>
      <c r="B42" s="71">
        <v>88</v>
      </c>
      <c r="C42" s="137">
        <v>10099807425</v>
      </c>
      <c r="D42" s="105" t="s">
        <v>111</v>
      </c>
      <c r="E42" s="106" t="s">
        <v>112</v>
      </c>
      <c r="F42" s="87" t="s">
        <v>30</v>
      </c>
      <c r="G42" s="104" t="str">
        <f>G39</f>
        <v>Ростовская область</v>
      </c>
      <c r="H42" s="98">
        <f>H39</f>
        <v>2.8018402777777774E-2</v>
      </c>
      <c r="I42" s="151">
        <f>I39</f>
        <v>2.6947916666666613E-3</v>
      </c>
      <c r="J42" s="99">
        <f>J39</f>
        <v>37.174721189591075</v>
      </c>
      <c r="K42" s="72" t="s">
        <v>26</v>
      </c>
      <c r="L42" s="119"/>
    </row>
    <row r="43" spans="1:12" ht="21.75" customHeight="1" x14ac:dyDescent="0.2">
      <c r="A43" s="120" t="s">
        <v>64</v>
      </c>
      <c r="B43" s="63">
        <v>89</v>
      </c>
      <c r="C43" s="89">
        <v>10050128377</v>
      </c>
      <c r="D43" s="90" t="s">
        <v>113</v>
      </c>
      <c r="E43" s="91" t="s">
        <v>114</v>
      </c>
      <c r="F43" s="92" t="s">
        <v>26</v>
      </c>
      <c r="G43" s="66" t="s">
        <v>118</v>
      </c>
      <c r="H43" s="73">
        <v>2.7538194444444445E-2</v>
      </c>
      <c r="I43" s="67">
        <f>H43-$H$23</f>
        <v>2.2145833333333323E-3</v>
      </c>
      <c r="J43" s="68">
        <f>IFERROR($J$19*3600/(HOUR(H43)*3600+MINUTE(H43)*60+SECOND(H43)),"")</f>
        <v>37.831021437578812</v>
      </c>
      <c r="K43" s="69"/>
      <c r="L43" s="117"/>
    </row>
    <row r="44" spans="1:12" ht="21.75" customHeight="1" x14ac:dyDescent="0.2">
      <c r="A44" s="121" t="str">
        <f>A43</f>
        <v>ВК</v>
      </c>
      <c r="B44" s="69">
        <v>91</v>
      </c>
      <c r="C44" s="63">
        <v>10083910640</v>
      </c>
      <c r="D44" s="64" t="s">
        <v>115</v>
      </c>
      <c r="E44" s="65" t="s">
        <v>116</v>
      </c>
      <c r="F44" s="66" t="s">
        <v>26</v>
      </c>
      <c r="G44" s="100" t="str">
        <f>G43</f>
        <v>Самарская область</v>
      </c>
      <c r="H44" s="96">
        <f>H43</f>
        <v>2.7538194444444445E-2</v>
      </c>
      <c r="I44" s="150">
        <f>I43</f>
        <v>2.2145833333333323E-3</v>
      </c>
      <c r="J44" s="97">
        <f>J43</f>
        <v>37.831021437578812</v>
      </c>
      <c r="K44" s="69"/>
      <c r="L44" s="117"/>
    </row>
    <row r="45" spans="1:12" ht="21.75" customHeight="1" x14ac:dyDescent="0.2">
      <c r="A45" s="121" t="str">
        <f>A43</f>
        <v>ВК</v>
      </c>
      <c r="B45" s="70">
        <v>92</v>
      </c>
      <c r="C45" s="63">
        <v>10083910539</v>
      </c>
      <c r="D45" s="64" t="s">
        <v>117</v>
      </c>
      <c r="E45" s="65" t="s">
        <v>116</v>
      </c>
      <c r="F45" s="66" t="s">
        <v>26</v>
      </c>
      <c r="G45" s="100" t="str">
        <f>G43</f>
        <v>Самарская область</v>
      </c>
      <c r="H45" s="96">
        <f>H43</f>
        <v>2.7538194444444445E-2</v>
      </c>
      <c r="I45" s="150">
        <f>I43</f>
        <v>2.2145833333333323E-3</v>
      </c>
      <c r="J45" s="97">
        <f>J43</f>
        <v>37.831021437578812</v>
      </c>
      <c r="K45" s="69"/>
      <c r="L45" s="117"/>
    </row>
    <row r="46" spans="1:12" ht="21.75" customHeight="1" thickBot="1" x14ac:dyDescent="0.25">
      <c r="A46" s="123" t="str">
        <f>A43</f>
        <v>ВК</v>
      </c>
      <c r="B46" s="124"/>
      <c r="C46" s="138"/>
      <c r="D46" s="125"/>
      <c r="E46" s="126"/>
      <c r="F46" s="127"/>
      <c r="G46" s="147"/>
      <c r="H46" s="145">
        <f>H43</f>
        <v>2.7538194444444445E-2</v>
      </c>
      <c r="I46" s="152">
        <f>I43</f>
        <v>2.2145833333333323E-3</v>
      </c>
      <c r="J46" s="146">
        <f>J43</f>
        <v>37.831021437578812</v>
      </c>
      <c r="K46" s="128"/>
      <c r="L46" s="129"/>
    </row>
    <row r="47" spans="1:12" ht="6.75" customHeight="1" thickTop="1" thickBot="1" x14ac:dyDescent="0.25">
      <c r="A47" s="34"/>
      <c r="B47" s="35"/>
      <c r="C47" s="35"/>
      <c r="D47" s="1"/>
      <c r="E47" s="36"/>
      <c r="F47" s="20"/>
      <c r="G47" s="20"/>
      <c r="H47" s="37"/>
      <c r="I47" s="38"/>
      <c r="J47" s="39"/>
      <c r="K47" s="38"/>
      <c r="L47" s="38"/>
    </row>
    <row r="48" spans="1:12" ht="15.75" thickTop="1" x14ac:dyDescent="0.2">
      <c r="A48" s="203" t="s">
        <v>5</v>
      </c>
      <c r="B48" s="204"/>
      <c r="C48" s="204"/>
      <c r="D48" s="204"/>
      <c r="E48" s="144"/>
      <c r="F48" s="144"/>
      <c r="G48" s="204" t="s">
        <v>41</v>
      </c>
      <c r="H48" s="204"/>
      <c r="I48" s="204"/>
      <c r="J48" s="204"/>
      <c r="K48" s="204"/>
      <c r="L48" s="207"/>
    </row>
    <row r="49" spans="1:12" x14ac:dyDescent="0.2">
      <c r="A49" s="200" t="s">
        <v>65</v>
      </c>
      <c r="B49" s="201"/>
      <c r="C49" s="201"/>
      <c r="D49" s="202"/>
      <c r="E49" s="2"/>
      <c r="F49" s="107"/>
      <c r="G49" s="40" t="s">
        <v>27</v>
      </c>
      <c r="H49" s="131">
        <v>6</v>
      </c>
      <c r="I49" s="41"/>
      <c r="J49" s="42"/>
      <c r="K49" s="110" t="s">
        <v>25</v>
      </c>
      <c r="L49" s="111">
        <f>COUNTIF(F23:F46,"ЗМС")</f>
        <v>0</v>
      </c>
    </row>
    <row r="50" spans="1:12" x14ac:dyDescent="0.2">
      <c r="A50" s="200" t="s">
        <v>66</v>
      </c>
      <c r="B50" s="201"/>
      <c r="C50" s="201"/>
      <c r="D50" s="202"/>
      <c r="E50" s="2"/>
      <c r="F50" s="108"/>
      <c r="G50" s="44" t="s">
        <v>31</v>
      </c>
      <c r="H50" s="130">
        <v>6</v>
      </c>
      <c r="I50" s="46"/>
      <c r="J50" s="47"/>
      <c r="K50" s="110" t="s">
        <v>19</v>
      </c>
      <c r="L50" s="111">
        <f>COUNTIF(F23:F46,"МСМК")</f>
        <v>0</v>
      </c>
    </row>
    <row r="51" spans="1:12" x14ac:dyDescent="0.2">
      <c r="A51" s="200" t="s">
        <v>67</v>
      </c>
      <c r="B51" s="201"/>
      <c r="C51" s="201"/>
      <c r="D51" s="202"/>
      <c r="E51" s="2"/>
      <c r="F51" s="108"/>
      <c r="G51" s="44" t="s">
        <v>32</v>
      </c>
      <c r="H51" s="130">
        <v>6</v>
      </c>
      <c r="I51" s="46"/>
      <c r="J51" s="47"/>
      <c r="K51" s="110" t="s">
        <v>22</v>
      </c>
      <c r="L51" s="111">
        <f>COUNTIF(F23:F46,"МС")</f>
        <v>0</v>
      </c>
    </row>
    <row r="52" spans="1:12" x14ac:dyDescent="0.2">
      <c r="A52" s="200" t="s">
        <v>68</v>
      </c>
      <c r="B52" s="201"/>
      <c r="C52" s="201"/>
      <c r="D52" s="202"/>
      <c r="E52" s="2"/>
      <c r="F52" s="108"/>
      <c r="G52" s="44" t="s">
        <v>33</v>
      </c>
      <c r="H52" s="131">
        <v>6</v>
      </c>
      <c r="I52" s="46"/>
      <c r="J52" s="47"/>
      <c r="K52" s="110" t="s">
        <v>26</v>
      </c>
      <c r="L52" s="111">
        <f>COUNTIF(F23:F46,"КМС")</f>
        <v>16</v>
      </c>
    </row>
    <row r="53" spans="1:12" x14ac:dyDescent="0.2">
      <c r="A53" s="197"/>
      <c r="B53" s="198"/>
      <c r="C53" s="198"/>
      <c r="D53" s="199"/>
      <c r="E53" s="2"/>
      <c r="F53" s="108"/>
      <c r="G53" s="44" t="s">
        <v>34</v>
      </c>
      <c r="H53" s="131">
        <v>0</v>
      </c>
      <c r="I53" s="46"/>
      <c r="J53" s="47"/>
      <c r="K53" s="110" t="s">
        <v>30</v>
      </c>
      <c r="L53" s="111">
        <f>COUNTIF(F23:F46,"1 СР")</f>
        <v>7</v>
      </c>
    </row>
    <row r="54" spans="1:12" x14ac:dyDescent="0.2">
      <c r="A54" s="81"/>
      <c r="B54" s="82"/>
      <c r="C54" s="82"/>
      <c r="D54" s="83"/>
      <c r="E54" s="2"/>
      <c r="F54" s="108"/>
      <c r="G54" s="110" t="s">
        <v>47</v>
      </c>
      <c r="H54" s="132">
        <v>0</v>
      </c>
      <c r="I54" s="46"/>
      <c r="J54" s="47"/>
      <c r="K54" s="112" t="s">
        <v>45</v>
      </c>
      <c r="L54" s="113">
        <f>COUNTIF(F23:F46,"2 СР")</f>
        <v>0</v>
      </c>
    </row>
    <row r="55" spans="1:12" x14ac:dyDescent="0.2">
      <c r="A55" s="197"/>
      <c r="B55" s="198"/>
      <c r="C55" s="198"/>
      <c r="D55" s="199"/>
      <c r="E55" s="2"/>
      <c r="F55" s="108"/>
      <c r="G55" s="44" t="s">
        <v>35</v>
      </c>
      <c r="H55" s="131">
        <v>0</v>
      </c>
      <c r="I55" s="46"/>
      <c r="J55" s="47"/>
      <c r="K55" s="112" t="s">
        <v>46</v>
      </c>
      <c r="L55" s="111">
        <f>COUNTIF(F23:F46,"3 СР")</f>
        <v>0</v>
      </c>
    </row>
    <row r="56" spans="1:12" x14ac:dyDescent="0.2">
      <c r="A56" s="197"/>
      <c r="B56" s="198"/>
      <c r="C56" s="198"/>
      <c r="D56" s="199"/>
      <c r="E56" s="48"/>
      <c r="F56" s="109"/>
      <c r="G56" s="44" t="s">
        <v>36</v>
      </c>
      <c r="H56" s="131">
        <v>0</v>
      </c>
      <c r="I56" s="49"/>
      <c r="J56" s="50"/>
      <c r="K56" s="43"/>
      <c r="L56" s="80"/>
    </row>
    <row r="57" spans="1:12" ht="9.75" customHeight="1" x14ac:dyDescent="0.2">
      <c r="A57" s="51"/>
      <c r="L57" s="53"/>
    </row>
    <row r="58" spans="1:12" ht="15.75" x14ac:dyDescent="0.2">
      <c r="A58" s="210" t="s">
        <v>3</v>
      </c>
      <c r="B58" s="211"/>
      <c r="C58" s="211"/>
      <c r="D58" s="211"/>
      <c r="E58" s="213" t="s">
        <v>11</v>
      </c>
      <c r="F58" s="213"/>
      <c r="G58" s="213"/>
      <c r="H58" s="213"/>
      <c r="I58" s="213"/>
      <c r="J58" s="211" t="s">
        <v>4</v>
      </c>
      <c r="K58" s="211"/>
      <c r="L58" s="212"/>
    </row>
    <row r="59" spans="1:12" x14ac:dyDescent="0.2">
      <c r="A59" s="51"/>
      <c r="B59" s="2"/>
      <c r="C59" s="2"/>
      <c r="E59" s="2"/>
      <c r="F59" s="41"/>
      <c r="G59" s="41"/>
      <c r="H59" s="41"/>
      <c r="I59" s="41"/>
      <c r="J59" s="41"/>
      <c r="K59" s="41"/>
      <c r="L59" s="58"/>
    </row>
    <row r="60" spans="1:12" x14ac:dyDescent="0.2">
      <c r="A60" s="55"/>
      <c r="D60" s="56"/>
      <c r="E60" s="21"/>
      <c r="F60" s="56"/>
      <c r="G60" s="85"/>
      <c r="H60" s="54"/>
      <c r="I60" s="56"/>
      <c r="J60" s="56"/>
      <c r="K60" s="56"/>
      <c r="L60" s="57"/>
    </row>
    <row r="61" spans="1:12" x14ac:dyDescent="0.2">
      <c r="A61" s="55"/>
      <c r="D61" s="56"/>
      <c r="E61" s="21"/>
      <c r="F61" s="56"/>
      <c r="G61" s="85"/>
      <c r="H61" s="54"/>
      <c r="I61" s="56"/>
      <c r="J61" s="56"/>
      <c r="K61" s="56"/>
      <c r="L61" s="57"/>
    </row>
    <row r="62" spans="1:12" x14ac:dyDescent="0.2">
      <c r="A62" s="55"/>
      <c r="D62" s="56"/>
      <c r="E62" s="21"/>
      <c r="F62" s="56"/>
      <c r="G62" s="85"/>
      <c r="H62" s="54"/>
      <c r="I62" s="56"/>
      <c r="J62" s="56"/>
      <c r="K62" s="56"/>
      <c r="L62" s="57"/>
    </row>
    <row r="63" spans="1:12" x14ac:dyDescent="0.2">
      <c r="A63" s="55"/>
      <c r="D63" s="56"/>
      <c r="E63" s="21"/>
      <c r="F63" s="56"/>
      <c r="G63" s="85"/>
      <c r="H63" s="54"/>
      <c r="I63" s="56"/>
      <c r="J63" s="56"/>
      <c r="K63" s="56"/>
      <c r="L63" s="57"/>
    </row>
    <row r="64" spans="1:12" ht="16.5" thickBot="1" x14ac:dyDescent="0.25">
      <c r="A64" s="205" t="s">
        <v>38</v>
      </c>
      <c r="B64" s="206"/>
      <c r="C64" s="206"/>
      <c r="D64" s="206"/>
      <c r="E64" s="208" t="str">
        <f>G17</f>
        <v>Стародубцев А.Ю. (ВК, г. Хабаровск)</v>
      </c>
      <c r="F64" s="206"/>
      <c r="G64" s="206"/>
      <c r="H64" s="206"/>
      <c r="I64" s="206"/>
      <c r="J64" s="208" t="str">
        <f>G18</f>
        <v>Шатрыгина Е.В. (ВК, г. Верхняя Пышма)</v>
      </c>
      <c r="K64" s="206"/>
      <c r="L64" s="209"/>
    </row>
    <row r="65" spans="1:27" s="19" customFormat="1" ht="13.5" thickTop="1" x14ac:dyDescent="0.2">
      <c r="A65" s="2"/>
      <c r="B65" s="56"/>
      <c r="C65" s="56"/>
      <c r="D65" s="2"/>
      <c r="F65" s="2"/>
      <c r="G65" s="2"/>
      <c r="H65" s="45"/>
      <c r="I65" s="2"/>
      <c r="J65" s="5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1:27" s="139" customFormat="1" ht="18.75" x14ac:dyDescent="0.2">
      <c r="B66" s="140"/>
      <c r="C66" s="140"/>
      <c r="E66" s="141"/>
      <c r="H66" s="142"/>
      <c r="J66" s="143"/>
    </row>
    <row r="67" spans="1:27" ht="21" x14ac:dyDescent="0.2">
      <c r="A67" s="133" t="s">
        <v>48</v>
      </c>
      <c r="B67" s="133"/>
      <c r="C67" s="134"/>
      <c r="D67" s="196" t="s">
        <v>49</v>
      </c>
      <c r="E67" s="196"/>
      <c r="F67" s="196"/>
      <c r="G67" s="196"/>
    </row>
    <row r="68" spans="1:27" ht="18.75" x14ac:dyDescent="0.2">
      <c r="D68" s="139" t="s">
        <v>50</v>
      </c>
    </row>
  </sheetData>
  <mergeCells count="47">
    <mergeCell ref="A48:D48"/>
    <mergeCell ref="A64:D64"/>
    <mergeCell ref="G48:L48"/>
    <mergeCell ref="J64:L64"/>
    <mergeCell ref="E64:I64"/>
    <mergeCell ref="A58:D58"/>
    <mergeCell ref="J58:L58"/>
    <mergeCell ref="E58:I58"/>
    <mergeCell ref="A49:D49"/>
    <mergeCell ref="A50:D50"/>
    <mergeCell ref="A52:D52"/>
    <mergeCell ref="D67:G67"/>
    <mergeCell ref="A53:D53"/>
    <mergeCell ref="A55:D55"/>
    <mergeCell ref="A56:D56"/>
    <mergeCell ref="A51:D51"/>
    <mergeCell ref="A6:L6"/>
    <mergeCell ref="A11:L11"/>
    <mergeCell ref="H15:L15"/>
    <mergeCell ref="A8:L8"/>
    <mergeCell ref="A9:L9"/>
    <mergeCell ref="A10:L10"/>
    <mergeCell ref="A7:L7"/>
    <mergeCell ref="A14:D14"/>
    <mergeCell ref="A15:G15"/>
    <mergeCell ref="H17:L17"/>
    <mergeCell ref="H18:L18"/>
    <mergeCell ref="C21:C22"/>
    <mergeCell ref="I21:I22"/>
    <mergeCell ref="J21:J22"/>
    <mergeCell ref="K21:K22"/>
    <mergeCell ref="L21:L22"/>
    <mergeCell ref="A1:L1"/>
    <mergeCell ref="A2:L2"/>
    <mergeCell ref="A3:L3"/>
    <mergeCell ref="A4:L4"/>
    <mergeCell ref="A5:L5"/>
    <mergeCell ref="E21:E22"/>
    <mergeCell ref="F21:F22"/>
    <mergeCell ref="A12:L12"/>
    <mergeCell ref="D21:D22"/>
    <mergeCell ref="A13:D13"/>
    <mergeCell ref="G21:G22"/>
    <mergeCell ref="A21:A22"/>
    <mergeCell ref="B21:B22"/>
    <mergeCell ref="H21:H22"/>
    <mergeCell ref="H16:L16"/>
  </mergeCells>
  <printOptions horizontalCentered="1"/>
  <pageMargins left="0.19685039370078741" right="0.19685039370078741" top="0.78740157480314965" bottom="0.50055555555555553" header="0.15748031496062992" footer="0.11811023622047245"/>
  <pageSetup paperSize="256" scale="56" fitToHeight="0" orientation="portrait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КГ без отсечек</vt:lpstr>
      <vt:lpstr>'КГ без отсечек'!Заголовки_для_печати</vt:lpstr>
      <vt:lpstr>'КГ без отсечек'!Область_печати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Arsen</cp:lastModifiedBy>
  <cp:lastPrinted>2021-07-08T19:50:12Z</cp:lastPrinted>
  <dcterms:created xsi:type="dcterms:W3CDTF">1996-10-08T23:32:33Z</dcterms:created>
  <dcterms:modified xsi:type="dcterms:W3CDTF">2021-07-27T11:04:32Z</dcterms:modified>
</cp:coreProperties>
</file>