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Скретч Муж Скретч  " sheetId="1" r:id="rId1"/>
  </sheets>
  <externalReferences>
    <externalReference r:id="rId2"/>
    <externalReference r:id="rId3"/>
  </externalReferences>
  <definedNames>
    <definedName name="_xlnm.Print_Titles" localSheetId="0">'Скретч Муж Скретч  '!$21:$21</definedName>
    <definedName name="_xlnm.Print_Area" localSheetId="0">'Скретч Муж Скретч  '!$A$1:$I$46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F46" i="1"/>
  <c r="D46" i="1"/>
  <c r="H40" i="1"/>
  <c r="F40" i="1"/>
  <c r="D40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<sst xmlns="http://schemas.openxmlformats.org/spreadsheetml/2006/main" count="48" uniqueCount="44">
  <si>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</si>
  <si>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</si>
  <si>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</si>
  <si>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</si>
  <si>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</si>
  <si>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</si>
  <si>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</si>
  <si>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Скретч</t>
  </si>
  <si>
    <t>МУЖЧИНЫ</t>
  </si>
  <si>
    <t>МЕСТО ПРОВЕДЕНИЯ: г. Тула</t>
  </si>
  <si>
    <t>НАЧАЛО ГОНКИ:</t>
  </si>
  <si>
    <t>Номер-код ВРВС: 008 049 1811Я</t>
  </si>
  <si>
    <t>ДАТА ПРОВЕДЕНИЯ: 17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</si>
  <si>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</si>
  <si>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</si>
  <si>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</si>
  <si>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</si>
  <si>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</si>
  <si>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</si>
  <si>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</si>
  <si>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</si>
  <si>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</si>
  <si>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</si>
  <si>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</si>
  <si>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</si>
  <si>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</si>
  <si>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</si>
  <si>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</si>
  <si>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                                                        30</t>
  </si>
  <si>
    <t>Время гонки: 0:11:38,070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</si>
  <si>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</si>
  <si>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</si>
  <si>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</si>
  <si>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</si>
  <si>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</si>
  <si>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</si>
  <si>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</si>
  <si>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</si>
  <si>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</si>
  <si>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нф</t>
  </si>
  <si>
    <t>снят</t>
  </si>
  <si>
    <t>ПОГОДНЫЕ УСЛОВИЯ</t>
  </si>
  <si>
    <t>Температура: +15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</si>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</sst>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91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14" fontId="10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14" fontId="10" fillId="0" borderId="1" xfId="1" applyNumberFormat="1" applyFont="1" applyBorder="1" applyAlignment="1">
      <alignment vertical="center"/>
    </xf>
    <xf numFmtId="0" fontId="10" fillId="0" borderId="1" xfId="1" applyFont="1" applyBorder="1" applyAlignment="1">
      <alignment horizontal="right" vertical="center"/>
    </xf>
    <xf numFmtId="164" fontId="10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center" vertical="center"/>
    </xf>
    <xf numFmtId="14" fontId="10" fillId="0" borderId="1" xfId="1" applyNumberFormat="1" applyFont="1" applyFill="1" applyBorder="1" applyAlignment="1">
      <alignment vertical="center"/>
    </xf>
    <xf numFmtId="1" fontId="10" fillId="0" borderId="1" xfId="1" applyNumberFormat="1" applyFont="1" applyBorder="1" applyAlignment="1">
      <alignment vertical="center"/>
    </xf>
    <xf numFmtId="14" fontId="10" fillId="0" borderId="1" xfId="1" applyNumberFormat="1" applyFont="1" applyBorder="1" applyAlignment="1">
      <alignment horizontal="right" vertical="center"/>
    </xf>
    <xf numFmtId="49" fontId="10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4" fontId="9" fillId="0" borderId="1" xfId="1" applyNumberFormat="1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left" vertical="center"/>
    </xf>
    <xf numFmtId="14" fontId="18" fillId="3" borderId="1" xfId="0" applyNumberFormat="1" applyFont="1" applyFill="1" applyBorder="1" applyAlignment="1">
      <alignment horizontal="center" vertical="center"/>
    </xf>
    <xf numFmtId="2" fontId="16" fillId="0" borderId="1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21" fontId="19" fillId="0" borderId="0" xfId="1" applyNumberFormat="1" applyFont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left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7" fillId="0" borderId="5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center" vertical="center"/>
    </xf>
    <xf numFmtId="14" fontId="17" fillId="0" borderId="0" xfId="1" applyNumberFormat="1" applyFont="1" applyBorder="1" applyAlignment="1">
      <alignment horizontal="center" vertical="center"/>
    </xf>
    <xf numFmtId="49" fontId="17" fillId="0" borderId="0" xfId="1" applyNumberFormat="1" applyFont="1" applyBorder="1" applyAlignment="1">
      <alignment horizontal="left" vertical="center"/>
    </xf>
    <xf numFmtId="0" fontId="17" fillId="0" borderId="0" xfId="1" applyFont="1" applyBorder="1" applyAlignment="1">
      <alignment horizontal="right" vertical="center"/>
    </xf>
    <xf numFmtId="0" fontId="17" fillId="0" borderId="6" xfId="1" applyFont="1" applyBorder="1" applyAlignment="1">
      <alignment vertical="center"/>
    </xf>
    <xf numFmtId="9" fontId="17" fillId="0" borderId="0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14" fontId="17" fillId="0" borderId="0" xfId="1" applyNumberFormat="1" applyFont="1" applyBorder="1" applyAlignment="1">
      <alignment vertical="center"/>
    </xf>
    <xf numFmtId="0" fontId="20" fillId="2" borderId="2" xfId="1" applyFont="1" applyFill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4" fontId="17" fillId="0" borderId="0" xfId="1" applyNumberFormat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7" xfId="1" applyFont="1" applyBorder="1" applyAlignment="1">
      <alignment vertical="center"/>
    </xf>
    <xf numFmtId="0" fontId="17" fillId="0" borderId="8" xfId="1" applyFont="1" applyFill="1" applyBorder="1" applyAlignment="1">
      <alignment vertical="center"/>
    </xf>
    <xf numFmtId="0" fontId="17" fillId="0" borderId="8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76198</xdr:colOff>
      <xdr:row>0</xdr:row>
      <xdr:rowOff>356506</xdr:rowOff>
    </xdr:from>
    <xdr:to>
      <xdr:col>2</xdr:col>
      <xdr:colOff>685800</xdr:colOff>
      <xdr:row>6</xdr:row>
      <xdr:rowOff>247650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3" y="356506"/>
          <a:ext cx="1524002" cy="1958069"/>
        </a:xfrm>
        <a:prstGeom prst="rect">
          <a:avLst/>
        </a:prstGeom>
      </xdr:spPr>
    </xdr:pic>
    <xdr:clientData/>
  </xdr:twoCellAnchor>
  <xdr:twoCellAnchor editAs="oneCell">
    <xdr:from>
      <xdr:col>2</xdr:col>
      <xdr:colOff>706378</xdr:colOff>
      <xdr:row>1</xdr:row>
      <xdr:rowOff>109054</xdr:rowOff>
    </xdr:from>
    <xdr:to>
      <xdr:col>3</xdr:col>
      <xdr:colOff>762000</xdr:colOff>
      <xdr:row>6</xdr:row>
      <xdr:rowOff>133350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0853" y="490054"/>
          <a:ext cx="2103497" cy="1710221"/>
        </a:xfrm>
        <a:prstGeom prst="rect">
          <a:avLst/>
        </a:prstGeom>
      </xdr:spPr>
    </xdr:pic>
    <xdr:clientData/>
  </xdr:twoCellAnchor>
  <xdr:twoCellAnchor editAs="oneCell">
    <xdr:from>
      <xdr:col>19</xdr:col>
      <xdr:colOff>114301</xdr:colOff>
      <xdr:row>2</xdr:row>
      <xdr:rowOff>1748</xdr:rowOff>
    </xdr:from>
    <xdr:to>
      <xdr:col>22</xdr:col>
      <xdr:colOff>5153</xdr:colOff>
      <xdr:row>5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xmlns="" id="{58757440-16F5-4B62-8267-F4557A0DEA4D}"/>
            </a:ext>
          </a:extLst>
        </xdr:cNvPr>
        <xdr:cNvGrpSpPr/>
      </xdr:nvGrpSpPr>
      <xdr:grpSpPr>
        <a:xfrm>
          <a:off x="26441401" y="7637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xmlns="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xmlns="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1219200</xdr:colOff>
      <xdr:row>40</xdr:row>
      <xdr:rowOff>152400</xdr:rowOff>
    </xdr:from>
    <xdr:to>
      <xdr:col>8</xdr:col>
      <xdr:colOff>962531</xdr:colOff>
      <xdr:row>41</xdr:row>
      <xdr:rowOff>476250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792575" y="12601575"/>
          <a:ext cx="1438781" cy="6191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40</xdr:row>
      <xdr:rowOff>228600</xdr:rowOff>
    </xdr:from>
    <xdr:to>
      <xdr:col>6</xdr:col>
      <xdr:colOff>1691754</xdr:colOff>
      <xdr:row>41</xdr:row>
      <xdr:rowOff>515163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82450" y="12677775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40</xdr:row>
      <xdr:rowOff>190500</xdr:rowOff>
    </xdr:from>
    <xdr:to>
      <xdr:col>23</xdr:col>
      <xdr:colOff>323195</xdr:colOff>
      <xdr:row>41</xdr:row>
      <xdr:rowOff>514350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755850" y="12639675"/>
          <a:ext cx="1218545" cy="619125"/>
        </a:xfrm>
        <a:prstGeom prst="rect">
          <a:avLst/>
        </a:prstGeom>
      </xdr:spPr>
    </xdr:pic>
    <xdr:clientData/>
  </xdr:twoCellAnchor>
  <xdr:twoCellAnchor editAs="oneCell">
    <xdr:from>
      <xdr:col>8</xdr:col>
      <xdr:colOff>419100</xdr:colOff>
      <xdr:row>1</xdr:row>
      <xdr:rowOff>19049</xdr:rowOff>
    </xdr:from>
    <xdr:to>
      <xdr:col>8</xdr:col>
      <xdr:colOff>1931760</xdr:colOff>
      <xdr:row>6</xdr:row>
      <xdr:rowOff>147688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687925" y="400049"/>
          <a:ext cx="1512660" cy="1814564"/>
        </a:xfrm>
        <a:prstGeom prst="rect">
          <a:avLst/>
        </a:prstGeom>
      </xdr:spPr>
    </xdr:pic>
    <xdr:clientData/>
  </xdr:twoCellAnchor>
  <xdr:twoCellAnchor editAs="oneCell">
    <xdr:from>
      <xdr:col>3</xdr:col>
      <xdr:colOff>3124200</xdr:colOff>
      <xdr:row>40</xdr:row>
      <xdr:rowOff>209550</xdr:rowOff>
    </xdr:from>
    <xdr:to>
      <xdr:col>3</xdr:col>
      <xdr:colOff>3965521</xdr:colOff>
      <xdr:row>43</xdr:row>
      <xdr:rowOff>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686550" y="12658725"/>
          <a:ext cx="841321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7;&#1087;&#1080;&#1089;&#1086;&#1082;%20&#1091;&#1095;&#1072;&#1089;&#1090;&#1085;&#1080;&#1082;&#1086;&#1074;%20&#1052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(2)"/>
      <sheetName val="Лист1"/>
    </sheetNames>
    <sheetDataSet>
      <sheetData sheetId="0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 xml:space="preserve">ПОПОВ Александр  /POPOV Alexander                             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>
            <v>0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>
            <v>0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397773</v>
          </cell>
          <cell r="E32">
            <v>0</v>
          </cell>
          <cell r="F32" t="str">
            <v>Москва</v>
          </cell>
        </row>
        <row r="33">
          <cell r="A33">
            <v>33</v>
          </cell>
          <cell r="B33" t="str">
            <v>101 321 381 31</v>
          </cell>
          <cell r="C33" t="str">
            <v>Shaparev Pavel/Shaparev Pavel</v>
          </cell>
          <cell r="D33">
            <v>34848</v>
          </cell>
          <cell r="E33">
            <v>0</v>
          </cell>
          <cell r="F33" t="str">
            <v>Москва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>
            <v>0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>
            <v>0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>
            <v>0</v>
          </cell>
          <cell r="F36" t="str">
            <v>Санкт-Петербург</v>
          </cell>
        </row>
        <row r="37">
          <cell r="A37">
            <v>37</v>
          </cell>
          <cell r="B37" t="str">
            <v>100 904 411 64</v>
          </cell>
          <cell r="C37" t="str">
            <v>ГОДИН Михаил/ GODIN MIKHAIL</v>
          </cell>
          <cell r="D37">
            <v>38312</v>
          </cell>
          <cell r="E37">
            <v>0</v>
          </cell>
          <cell r="F37" t="str">
            <v>Омская область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>
            <v>0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>
            <v>0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>
            <v>0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>
            <v>0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>
            <v>0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>
            <v>0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>
            <v>0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>ПРОКУРАТОВ Александр/ PROKURATOV
ALEKSANDR</v>
          </cell>
          <cell r="D45">
            <v>38571</v>
          </cell>
          <cell r="E45">
            <v>0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>
            <v>0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>
            <v>0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>
            <v>0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>
            <v>0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>
            <v>0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>
            <v>0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>
            <v>0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>
            <v>0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>
            <v>0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>
            <v>0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>
            <v>0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>
            <v>0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 xml:space="preserve">МАКАРОВ Георгий/Makarov George 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101 498 372 94</v>
          </cell>
          <cell r="C59" t="str">
            <v>ПЕЧЕРИН Дмитрий/Pecherin Dmitry</v>
          </cell>
          <cell r="D59">
            <v>39867</v>
          </cell>
          <cell r="E59" t="str">
            <v>КМС</v>
          </cell>
          <cell r="F59" t="str">
            <v>Кемеровская область- Кузбасс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Vladislav</v>
          </cell>
          <cell r="D61">
            <v>34687</v>
          </cell>
          <cell r="E61">
            <v>0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>
            <v>0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>
            <v>0</v>
          </cell>
          <cell r="C65" t="str">
            <v>БОБРАКОВ Евгений/BOBRAKOV Evgenii</v>
          </cell>
          <cell r="D65">
            <v>35792</v>
          </cell>
          <cell r="E65" t="str">
            <v>МСМК</v>
          </cell>
          <cell r="F65" t="str">
            <v>Тульская область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100 146 300 08</v>
          </cell>
          <cell r="C67" t="str">
            <v>НОВИКОВ Савва/NOVIKOV Savva</v>
          </cell>
          <cell r="D67">
            <v>36368</v>
          </cell>
          <cell r="E67" t="str">
            <v>МС</v>
          </cell>
          <cell r="F67" t="str">
            <v>Тульская область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>
            <v>0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100 935 562 78</v>
          </cell>
          <cell r="C73" t="str">
            <v>МАРЯМИДЗЕ Степан/MARIAMIDZE Stepan</v>
          </cell>
          <cell r="D73">
            <v>38503</v>
          </cell>
          <cell r="E73" t="str">
            <v>МС</v>
          </cell>
          <cell r="F73" t="str">
            <v>Тульская область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Антон/PUCHENKIN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>
            <v>0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>
            <v>0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 xml:space="preserve">АХТАМОВ Кирилл/ Akhtamov Kirill </v>
          </cell>
          <cell r="D89">
            <v>39276</v>
          </cell>
          <cell r="E89">
            <v>0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 xml:space="preserve">БЕРТУНОВ Максим/Bertunov Maksim </v>
          </cell>
          <cell r="D90">
            <v>39609</v>
          </cell>
          <cell r="E90">
            <v>0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>
            <v>0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</v>
          </cell>
          <cell r="D93" t="str">
            <v>16.01.20008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>
            <v>0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Eduard Grigoryan </v>
          </cell>
          <cell r="D96">
            <v>39814</v>
          </cell>
          <cell r="E96">
            <v>0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 Alen Mirzoyan </v>
          </cell>
          <cell r="D97">
            <v>39448</v>
          </cell>
          <cell r="E97">
            <v>0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Garegin Shaverdyan </v>
          </cell>
          <cell r="D98">
            <v>39448</v>
          </cell>
          <cell r="E98">
            <v>0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Harutyun Israyelyan </v>
          </cell>
          <cell r="D99">
            <v>39448</v>
          </cell>
          <cell r="E99">
            <v>0</v>
          </cell>
          <cell r="F99" t="str">
            <v>Армения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E121">
            <v>0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                                        FARAFONTOVA Elizaveta</v>
          </cell>
          <cell r="D127">
            <v>0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>
            <v>0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Anastasia</v>
          </cell>
          <cell r="D130">
            <v>38050</v>
          </cell>
          <cell r="E130">
            <v>0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 xml:space="preserve">ИМИНОВА Камила/IMINOVA KAMILA </v>
          </cell>
          <cell r="D131">
            <v>38763</v>
          </cell>
          <cell r="E131">
            <v>0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VIKTORIIA</v>
          </cell>
          <cell r="D132">
            <v>38895</v>
          </cell>
          <cell r="E132">
            <v>0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38897</v>
          </cell>
          <cell r="E133">
            <v>0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 xml:space="preserve">БЕЛЯЕВА Анна/BELIAEVA ANNA </v>
          </cell>
          <cell r="D134">
            <v>38965</v>
          </cell>
          <cell r="E134">
            <v>0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 xml:space="preserve">ГУЦА Дарья/GUTSA DARIA </v>
          </cell>
          <cell r="D135">
            <v>38975</v>
          </cell>
          <cell r="E135">
            <v>0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>
            <v>0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>
            <v>0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>
            <v>0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>
            <v>0</v>
          </cell>
          <cell r="F139" t="str">
            <v>Санкт-Петербург</v>
          </cell>
        </row>
        <row r="140">
          <cell r="A140">
            <v>132</v>
          </cell>
          <cell r="B140" t="str">
            <v>100 807 461 17</v>
          </cell>
          <cell r="C140" t="str">
            <v>МОГИЛЕВСКАЯ Анастасия/MOGILEVSKAYA Anastasiya</v>
          </cell>
          <cell r="D140">
            <v>37876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>
            <v>0</v>
          </cell>
          <cell r="F144" t="str">
            <v>Москва</v>
          </cell>
        </row>
        <row r="145">
          <cell r="A145">
            <v>137</v>
          </cell>
          <cell r="B145" t="str">
            <v>101 421 150 84</v>
          </cell>
          <cell r="C145" t="str">
            <v>ФЛОРИНСКАЯ Яна/FLORINSKAIA Iana</v>
          </cell>
          <cell r="D145">
            <v>31040</v>
          </cell>
          <cell r="E145" t="str">
            <v>КМС</v>
          </cell>
          <cell r="F145" t="str">
            <v>Тульская область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  <cell r="B147" t="str">
            <v>101 366 820 74</v>
          </cell>
          <cell r="C147" t="str">
            <v>РОДИОНОВА Александра/RODIONOVA Aleksandra</v>
          </cell>
          <cell r="D147">
            <v>32030</v>
          </cell>
          <cell r="E147" t="str">
            <v>МС</v>
          </cell>
          <cell r="F147" t="str">
            <v>Тульская область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  <cell r="B152" t="str">
            <v>100 090 454 34</v>
          </cell>
          <cell r="C152" t="str">
            <v>ГОНЧАРОВА Ольга/GONCHAROVA Olga</v>
          </cell>
          <cell r="D152">
            <v>35656</v>
          </cell>
          <cell r="E152" t="str">
            <v>МС</v>
          </cell>
          <cell r="F152" t="str">
            <v>Тульская область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>
            <v>0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>
            <v>0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>
            <v>0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>
            <v>0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</v>
          </cell>
          <cell r="D175">
            <v>39607</v>
          </cell>
          <cell r="E175">
            <v>0</v>
          </cell>
          <cell r="F175" t="str">
            <v>Иркутская область</v>
          </cell>
        </row>
        <row r="176">
          <cell r="A176">
            <v>168</v>
          </cell>
          <cell r="B176">
            <v>0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>
            <v>0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>
            <v>0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>
            <v>0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>
            <v>0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>
            <v>0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>
            <v>0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САВИТСКАЯ Анастасия/SAVITSKAYA Anastasiya</v>
          </cell>
          <cell r="D183">
            <v>38972</v>
          </cell>
          <cell r="E183">
            <v>0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>
            <v>0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>
            <v>0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>
            <v>0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>
            <v>0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>
            <v>0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>
            <v>0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 Софья/Sorokolatova Sofya</v>
          </cell>
          <cell r="D192">
            <v>38931</v>
          </cell>
          <cell r="E192">
            <v>0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>
            <v>0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E194">
            <v>0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E195">
            <v>0</v>
          </cell>
          <cell r="F195" t="str">
            <v>Армения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0</v>
          </cell>
          <cell r="B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>
            <v>0</v>
          </cell>
          <cell r="B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566">
          <cell r="A566">
            <v>300</v>
          </cell>
          <cell r="B566">
            <v>45345</v>
          </cell>
          <cell r="C566" t="str">
            <v>Djkfty</v>
          </cell>
          <cell r="D566">
            <v>1</v>
          </cell>
          <cell r="E566">
            <v>1</v>
          </cell>
          <cell r="F566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47"/>
  <sheetViews>
    <sheetView tabSelected="1" view="pageBreakPreview" zoomScale="50" zoomScaleNormal="90" zoomScaleSheetLayoutView="50" workbookViewId="0">
      <selection activeCell="P23" sqref="P23"/>
    </sheetView>
  </sheetViews>
  <sheetFormatPr defaultColWidth="9.28515625" defaultRowHeight="12.75" x14ac:dyDescent="0.25"/>
  <cols>
    <col min="1" max="1" width="9" style="10" customWidth="1"/>
    <col min="2" max="2" width="13.7109375" style="89" customWidth="1"/>
    <col min="3" max="3" width="30.7109375" style="89" customWidth="1"/>
    <col min="4" max="4" width="69.28515625" style="10" customWidth="1"/>
    <col min="5" max="5" width="30" style="90" customWidth="1"/>
    <col min="6" max="6" width="21.28515625" style="10" customWidth="1"/>
    <col min="7" max="7" width="59.5703125" style="10" customWidth="1"/>
    <col min="8" max="8" width="25.42578125" style="10" customWidth="1"/>
    <col min="9" max="9" width="40.71093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3"/>
      <c r="B4" s="3"/>
      <c r="C4" s="3"/>
      <c r="D4" s="3"/>
      <c r="E4" s="3"/>
      <c r="F4" s="3"/>
      <c r="G4" s="3"/>
      <c r="H4" s="3"/>
      <c r="I4" s="3"/>
    </row>
    <row r="5" spans="1:9" s="2" customFormat="1" ht="13.15" customHeight="1" x14ac:dyDescent="0.25">
      <c r="B5" s="4"/>
      <c r="C5" s="4"/>
      <c r="E5" s="5"/>
    </row>
    <row r="6" spans="1:9" s="7" customFormat="1" ht="30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</row>
    <row r="7" spans="1:9" s="2" customFormat="1" ht="30" customHeight="1" x14ac:dyDescent="0.25">
      <c r="A7" s="6" t="s">
        <v>4</v>
      </c>
      <c r="B7" s="6"/>
      <c r="C7" s="6"/>
      <c r="D7" s="6"/>
      <c r="E7" s="6"/>
      <c r="F7" s="6"/>
      <c r="G7" s="6"/>
      <c r="H7" s="6"/>
      <c r="I7" s="6"/>
    </row>
    <row r="8" spans="1:9" s="2" customFormat="1" ht="28.5" customHeight="1" x14ac:dyDescent="0.25">
      <c r="A8" s="6" t="s">
        <v>5</v>
      </c>
      <c r="B8" s="6"/>
      <c r="C8" s="6"/>
      <c r="D8" s="6"/>
      <c r="E8" s="6"/>
      <c r="F8" s="6"/>
      <c r="G8" s="6"/>
      <c r="H8" s="6"/>
      <c r="I8" s="6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9" t="s">
        <v>16</v>
      </c>
      <c r="I15" s="19"/>
    </row>
    <row r="16" spans="1:9" ht="15.75" x14ac:dyDescent="0.25">
      <c r="A16" s="20"/>
      <c r="B16" s="21"/>
      <c r="C16" s="21"/>
      <c r="D16" s="20"/>
      <c r="E16" s="22"/>
      <c r="F16" s="20"/>
      <c r="G16" s="23" t="s">
        <v>17</v>
      </c>
      <c r="H16" s="24" t="s">
        <v>18</v>
      </c>
      <c r="I16" s="25"/>
    </row>
    <row r="17" spans="1:11" ht="18.75" x14ac:dyDescent="0.25">
      <c r="A17" s="26" t="s">
        <v>19</v>
      </c>
      <c r="B17" s="27"/>
      <c r="C17" s="27"/>
      <c r="D17" s="28"/>
      <c r="E17" s="29"/>
      <c r="F17" s="28"/>
      <c r="G17" s="30" t="s">
        <v>20</v>
      </c>
      <c r="H17" s="31" t="s">
        <v>21</v>
      </c>
      <c r="I17" s="32" t="s">
        <v>22</v>
      </c>
    </row>
    <row r="18" spans="1:11" ht="18.75" x14ac:dyDescent="0.25">
      <c r="A18" s="26" t="s">
        <v>23</v>
      </c>
      <c r="B18" s="33"/>
      <c r="C18" s="33"/>
      <c r="D18" s="30"/>
      <c r="E18" s="34"/>
      <c r="F18" s="26"/>
      <c r="G18" s="30" t="s">
        <v>24</v>
      </c>
      <c r="H18" s="31" t="s">
        <v>25</v>
      </c>
      <c r="I18" s="35">
        <v>333</v>
      </c>
    </row>
    <row r="19" spans="1:11" ht="18.75" x14ac:dyDescent="0.25">
      <c r="A19" s="26" t="s">
        <v>26</v>
      </c>
      <c r="B19" s="27"/>
      <c r="C19" s="27"/>
      <c r="D19" s="30"/>
      <c r="E19" s="36"/>
      <c r="F19" s="28"/>
      <c r="G19" s="30" t="s">
        <v>27</v>
      </c>
      <c r="H19" s="31" t="s">
        <v>28</v>
      </c>
      <c r="I19" s="37"/>
    </row>
    <row r="20" spans="1:11" ht="15.75" customHeight="1" x14ac:dyDescent="0.25">
      <c r="A20" s="38"/>
      <c r="B20" s="39"/>
      <c r="C20" s="40" t="s">
        <v>29</v>
      </c>
      <c r="D20" s="38"/>
      <c r="E20" s="41"/>
      <c r="F20" s="38"/>
      <c r="G20" s="38"/>
      <c r="H20" s="38"/>
      <c r="I20" s="38"/>
    </row>
    <row r="21" spans="1:11" ht="20.45" customHeight="1" x14ac:dyDescent="0.25">
      <c r="A21" s="19" t="s">
        <v>30</v>
      </c>
      <c r="B21" s="42" t="s">
        <v>31</v>
      </c>
      <c r="C21" s="42" t="s">
        <v>32</v>
      </c>
      <c r="D21" s="42" t="s">
        <v>33</v>
      </c>
      <c r="E21" s="43" t="s">
        <v>34</v>
      </c>
      <c r="F21" s="42" t="s">
        <v>35</v>
      </c>
      <c r="G21" s="42" t="s">
        <v>36</v>
      </c>
      <c r="H21" s="44" t="s">
        <v>37</v>
      </c>
      <c r="I21" s="44" t="s">
        <v>38</v>
      </c>
    </row>
    <row r="22" spans="1:11" ht="20.45" customHeight="1" x14ac:dyDescent="0.25">
      <c r="A22" s="19"/>
      <c r="B22" s="42"/>
      <c r="C22" s="42"/>
      <c r="D22" s="42"/>
      <c r="E22" s="43"/>
      <c r="F22" s="42"/>
      <c r="G22" s="42"/>
      <c r="H22" s="44"/>
      <c r="I22" s="44"/>
    </row>
    <row r="23" spans="1:11" s="51" customFormat="1" ht="35.1" customHeight="1" x14ac:dyDescent="0.25">
      <c r="A23" s="45">
        <v>1</v>
      </c>
      <c r="B23" s="46">
        <v>47</v>
      </c>
      <c r="C23" s="47" t="str">
        <f>VLOOKUP(B23,[1]Список!$A$1:$F$550,2,0)</f>
        <v>100 625269 88</v>
      </c>
      <c r="D23" s="48" t="str">
        <f>VLOOKUP(B23,[1]Список!$A$1:$F$550,3,0)</f>
        <v>ШЕСТАКОВ Артем/SHESTAKOV Artem</v>
      </c>
      <c r="E23" s="49">
        <f>VLOOKUP(B23,[1]Список!$A$1:$F$550,4,0)</f>
        <v>37882</v>
      </c>
      <c r="F23" s="47" t="str">
        <f>VLOOKUP(B23,[1]Список!$A$1:$F$550,5,0)</f>
        <v>МС</v>
      </c>
      <c r="G23" s="47" t="str">
        <f>VLOOKUP(B23,[1]Список!$A$1:$F$550,6,0)</f>
        <v>Омская область</v>
      </c>
      <c r="H23" s="45"/>
      <c r="I23" s="50"/>
      <c r="K23" s="52"/>
    </row>
    <row r="24" spans="1:11" s="51" customFormat="1" ht="35.1" customHeight="1" x14ac:dyDescent="0.25">
      <c r="A24" s="45">
        <v>2</v>
      </c>
      <c r="B24" s="46">
        <v>48</v>
      </c>
      <c r="C24" s="47" t="str">
        <f>VLOOKUP(B24,[1]Список!$A$1:$F$550,2,0)</f>
        <v>100 553 064 51</v>
      </c>
      <c r="D24" s="48" t="str">
        <f>VLOOKUP(B24,[1]Список!$A$1:$F$550,3,0)</f>
        <v>ЛУЧНИКОВ Егор/LUCHNIKOV Egor</v>
      </c>
      <c r="E24" s="49">
        <f>VLOOKUP(B24,[1]Список!$A$1:$F$550,4,0)</f>
        <v>37883</v>
      </c>
      <c r="F24" s="47" t="str">
        <f>VLOOKUP(B24,[1]Список!$A$1:$F$550,5,0)</f>
        <v>МС</v>
      </c>
      <c r="G24" s="47" t="str">
        <f>VLOOKUP(B24,[1]Список!$A$1:$F$550,6,0)</f>
        <v>Омская область</v>
      </c>
      <c r="H24" s="45"/>
      <c r="I24" s="50"/>
    </row>
    <row r="25" spans="1:11" s="51" customFormat="1" ht="35.1" customHeight="1" x14ac:dyDescent="0.25">
      <c r="A25" s="45">
        <v>3</v>
      </c>
      <c r="B25" s="46">
        <v>81</v>
      </c>
      <c r="C25" s="47" t="str">
        <f>VLOOKUP(B25,[1]Список!$A$1:$F$550,2,0)</f>
        <v>100 942 026 43</v>
      </c>
      <c r="D25" s="48" t="str">
        <f>VLOOKUP(B25,[1]Список!$A$1:$F$550,3,0)</f>
        <v>ГЕРБУТ Дмитрий/GERBUT DMITRII</v>
      </c>
      <c r="E25" s="49">
        <f>VLOOKUP(B25,[1]Список!$A$1:$F$550,4,0)</f>
        <v>39402</v>
      </c>
      <c r="F25" s="47" t="str">
        <f>VLOOKUP(B25,[1]Список!$A$1:$F$550,5,0)</f>
        <v>МС</v>
      </c>
      <c r="G25" s="47" t="str">
        <f>VLOOKUP(B25,[1]Список!$A$1:$F$550,6,0)</f>
        <v>Тульская область</v>
      </c>
      <c r="H25" s="45"/>
      <c r="I25" s="50"/>
    </row>
    <row r="26" spans="1:11" s="51" customFormat="1" ht="35.1" customHeight="1" x14ac:dyDescent="0.25">
      <c r="A26" s="45">
        <v>4</v>
      </c>
      <c r="B26" s="46">
        <v>74</v>
      </c>
      <c r="C26" s="47" t="str">
        <f>VLOOKUP(B26,[1]Список!$A$1:$F$550,2,0)</f>
        <v>101 041 234 20</v>
      </c>
      <c r="D26" s="48" t="str">
        <f>VLOOKUP(B26,[1]Список!$A$1:$F$550,3,0)</f>
        <v>СУЯТИН Мирослав/SUYATIN Miroslav</v>
      </c>
      <c r="E26" s="49">
        <f>VLOOKUP(B26,[1]Список!$A$1:$F$550,4,0)</f>
        <v>38726</v>
      </c>
      <c r="F26" s="47" t="str">
        <f>VLOOKUP(B26,[1]Список!$A$1:$F$550,5,0)</f>
        <v>МС</v>
      </c>
      <c r="G26" s="47" t="str">
        <f>VLOOKUP(B26,[1]Список!$A$1:$F$550,6,0)</f>
        <v>Тульская область</v>
      </c>
      <c r="H26" s="45"/>
      <c r="I26" s="50"/>
    </row>
    <row r="27" spans="1:11" s="51" customFormat="1" ht="35.1" customHeight="1" x14ac:dyDescent="0.25">
      <c r="A27" s="45">
        <v>5</v>
      </c>
      <c r="B27" s="46">
        <v>76</v>
      </c>
      <c r="C27" s="47" t="str">
        <f>VLOOKUP(B27,[1]Список!$A$1:$F$550,2,0)</f>
        <v>101 045 966 96</v>
      </c>
      <c r="D27" s="48" t="str">
        <f>VLOOKUP(B27,[1]Список!$A$1:$F$550,3,0)</f>
        <v>БЫКОВ Антон/BYKOV Anton</v>
      </c>
      <c r="E27" s="49">
        <f>VLOOKUP(B27,[1]Список!$A$1:$F$550,4,0)</f>
        <v>38940</v>
      </c>
      <c r="F27" s="47" t="str">
        <f>VLOOKUP(B27,[1]Список!$A$1:$F$550,5,0)</f>
        <v>МС</v>
      </c>
      <c r="G27" s="47" t="str">
        <f>VLOOKUP(B27,[1]Список!$A$1:$F$550,6,0)</f>
        <v>Тульская область</v>
      </c>
      <c r="H27" s="45"/>
      <c r="I27" s="50"/>
    </row>
    <row r="28" spans="1:11" s="51" customFormat="1" ht="35.1" customHeight="1" x14ac:dyDescent="0.25">
      <c r="A28" s="45">
        <v>6</v>
      </c>
      <c r="B28" s="46">
        <v>46</v>
      </c>
      <c r="C28" s="47" t="str">
        <f>VLOOKUP(B28,[1]Список!$A$1:$F$550,2,0)</f>
        <v>100 101 933 67</v>
      </c>
      <c r="D28" s="48" t="str">
        <f>VLOOKUP(B28,[1]Список!$A$1:$F$550,3,0)</f>
        <v>НИЧИПУРЕНКО Павел/NICHIPURENKO Pavel</v>
      </c>
      <c r="E28" s="49">
        <f>VLOOKUP(B28,[1]Список!$A$1:$F$550,4,0)</f>
        <v>36098</v>
      </c>
      <c r="F28" s="47" t="str">
        <f>VLOOKUP(B28,[1]Список!$A$1:$F$550,5,0)</f>
        <v>МС</v>
      </c>
      <c r="G28" s="47" t="str">
        <f>VLOOKUP(B28,[1]Список!$A$1:$F$550,6,0)</f>
        <v>Омская область</v>
      </c>
      <c r="H28" s="45"/>
      <c r="I28" s="50"/>
    </row>
    <row r="29" spans="1:11" s="51" customFormat="1" ht="35.1" customHeight="1" x14ac:dyDescent="0.25">
      <c r="A29" s="45">
        <v>7</v>
      </c>
      <c r="B29" s="46">
        <v>51</v>
      </c>
      <c r="C29" s="47" t="str">
        <f>VLOOKUP(B29,[1]Список!$A$1:$F$550,2,0)</f>
        <v>100 816 501 36</v>
      </c>
      <c r="D29" s="48" t="str">
        <f>VLOOKUP(B29,[1]Список!$A$1:$F$550,3,0)</f>
        <v>ПУРЫГИН Максим/PURYGIN Maxim</v>
      </c>
      <c r="E29" s="49">
        <f>VLOOKUP(B29,[1]Список!$A$1:$F$550,4,0)</f>
        <v>38520</v>
      </c>
      <c r="F29" s="47" t="str">
        <f>VLOOKUP(B29,[1]Список!$A$1:$F$550,5,0)</f>
        <v>МС</v>
      </c>
      <c r="G29" s="47" t="str">
        <f>VLOOKUP(B29,[1]Список!$A$1:$F$550,6,0)</f>
        <v>Омская область</v>
      </c>
      <c r="H29" s="45"/>
      <c r="I29" s="50"/>
    </row>
    <row r="30" spans="1:11" s="51" customFormat="1" ht="35.1" customHeight="1" x14ac:dyDescent="0.25">
      <c r="A30" s="45">
        <v>8</v>
      </c>
      <c r="B30" s="46">
        <v>49</v>
      </c>
      <c r="C30" s="47" t="str">
        <f>VLOOKUP(B30,[1]Список!$A$1:$F$550,2,0)</f>
        <v>100 957 874 80</v>
      </c>
      <c r="D30" s="48" t="str">
        <f>VLOOKUP(B30,[1]Список!$A$1:$F$550,3,0)</f>
        <v>ТЕРЕШЕНОК Виталий/TERESHENOK Vitalii</v>
      </c>
      <c r="E30" s="49">
        <f>VLOOKUP(B30,[1]Список!$A$1:$F$550,4,0)</f>
        <v>37065</v>
      </c>
      <c r="F30" s="47" t="str">
        <f>VLOOKUP(B30,[1]Список!$A$1:$F$550,5,0)</f>
        <v>МС</v>
      </c>
      <c r="G30" s="47" t="str">
        <f>VLOOKUP(B30,[1]Список!$A$1:$F$550,6,0)</f>
        <v>Омская область</v>
      </c>
      <c r="H30" s="45"/>
      <c r="I30" s="50"/>
    </row>
    <row r="31" spans="1:11" s="51" customFormat="1" ht="35.1" customHeight="1" x14ac:dyDescent="0.25">
      <c r="A31" s="45" t="s">
        <v>39</v>
      </c>
      <c r="B31" s="46">
        <v>50</v>
      </c>
      <c r="C31" s="47" t="str">
        <f>VLOOKUP(B31,[1]Список!$A$1:$F$550,2,0)</f>
        <v>101 053 354 15</v>
      </c>
      <c r="D31" s="48" t="str">
        <f>VLOOKUP(B31,[1]Список!$A$1:$F$550,3,0)</f>
        <v>МУХИН Михаил/MUKHIN Mikhail</v>
      </c>
      <c r="E31" s="49">
        <f>VLOOKUP(B31,[1]Список!$A$1:$F$550,4,0)</f>
        <v>38507</v>
      </c>
      <c r="F31" s="47" t="str">
        <f>VLOOKUP(B31,[1]Список!$A$1:$F$550,5,0)</f>
        <v>МС</v>
      </c>
      <c r="G31" s="47" t="str">
        <f>VLOOKUP(B31,[1]Список!$A$1:$F$550,6,0)</f>
        <v>Омская область</v>
      </c>
      <c r="H31" s="45"/>
      <c r="I31" s="50" t="s">
        <v>40</v>
      </c>
    </row>
    <row r="32" spans="1:11" s="51" customFormat="1" ht="35.1" customHeight="1" x14ac:dyDescent="0.25">
      <c r="A32" s="45" t="s">
        <v>39</v>
      </c>
      <c r="B32" s="46">
        <v>34</v>
      </c>
      <c r="C32" s="47" t="str">
        <f>VLOOKUP(B32,[1]Список!$A$1:$F$550,2,0)</f>
        <v>101 075 956 16</v>
      </c>
      <c r="D32" s="48" t="str">
        <f>VLOOKUP(B32,[1]Список!$A$1:$F$550,3,0)</f>
        <v>ПОТАПОВ Николай/POTAPOV Nikolai</v>
      </c>
      <c r="E32" s="49">
        <f>VLOOKUP(B32,[1]Список!$A$1:$F$550,4,0)</f>
        <v>36505</v>
      </c>
      <c r="F32" s="47" t="str">
        <f>VLOOKUP(B32,[1]Список!$A$1:$F$550,5,0)</f>
        <v>КМС</v>
      </c>
      <c r="G32" s="47" t="str">
        <f>VLOOKUP(B32,[1]Список!$A$1:$F$550,6,0)</f>
        <v>Санкт-Петербург</v>
      </c>
      <c r="H32" s="45"/>
      <c r="I32" s="50" t="s">
        <v>40</v>
      </c>
    </row>
    <row r="33" spans="1:9" s="51" customFormat="1" ht="35.1" customHeight="1" x14ac:dyDescent="0.25">
      <c r="A33" s="45" t="s">
        <v>39</v>
      </c>
      <c r="B33" s="46">
        <v>52</v>
      </c>
      <c r="C33" s="47" t="str">
        <f>VLOOKUP(B33,[1]Список!$A$1:$F$550,2,0)</f>
        <v>101 228 751 36</v>
      </c>
      <c r="D33" s="48" t="str">
        <f>VLOOKUP(B33,[1]Список!$A$1:$F$550,3,0)</f>
        <v>ПУХОРЕВ Алексей/PUKHOREV Aleksei</v>
      </c>
      <c r="E33" s="49">
        <f>VLOOKUP(B33,[1]Список!$A$1:$F$550,4,0)</f>
        <v>38841</v>
      </c>
      <c r="F33" s="47" t="str">
        <f>VLOOKUP(B33,[1]Список!$A$1:$F$550,5,0)</f>
        <v>МС</v>
      </c>
      <c r="G33" s="47" t="str">
        <f>VLOOKUP(B33,[1]Список!$A$1:$F$550,6,0)</f>
        <v>Омская область</v>
      </c>
      <c r="H33" s="45"/>
      <c r="I33" s="50" t="s">
        <v>40</v>
      </c>
    </row>
    <row r="34" spans="1:9" s="51" customFormat="1" ht="35.1" hidden="1" customHeight="1" x14ac:dyDescent="0.25">
      <c r="A34" s="45">
        <v>14</v>
      </c>
      <c r="B34" s="46"/>
      <c r="C34" s="53">
        <f>VLOOKUP(B34,'[2]Список (2)'!$A$1:$F$566,2,0)</f>
        <v>0</v>
      </c>
      <c r="D34" s="54">
        <f>VLOOKUP(B34,'[2]Список (2)'!$A$1:$F$566,3,0)</f>
        <v>0</v>
      </c>
      <c r="E34" s="55">
        <f>VLOOKUP(B34,'[2]Список (2)'!$A$1:$F$566,4,0)</f>
        <v>0</v>
      </c>
      <c r="F34" s="53">
        <f>VLOOKUP(B34,'[2]Список (2)'!$A$1:$F$566,5,0)</f>
        <v>0</v>
      </c>
      <c r="G34" s="53">
        <f>VLOOKUP(B34,'[2]Список (2)'!$A$1:$F$566,6,0)</f>
        <v>0</v>
      </c>
      <c r="H34" s="45"/>
      <c r="I34" s="50"/>
    </row>
    <row r="35" spans="1:9" s="51" customFormat="1" ht="35.1" hidden="1" customHeight="1" x14ac:dyDescent="0.25">
      <c r="A35" s="45">
        <v>15</v>
      </c>
      <c r="B35" s="46"/>
      <c r="C35" s="53">
        <f>VLOOKUP(B35,'[2]Список (2)'!$A$1:$F$566,2,0)</f>
        <v>0</v>
      </c>
      <c r="D35" s="54">
        <f>VLOOKUP(B35,'[2]Список (2)'!$A$1:$F$566,3,0)</f>
        <v>0</v>
      </c>
      <c r="E35" s="55">
        <f>VLOOKUP(B35,'[2]Список (2)'!$A$1:$F$566,4,0)</f>
        <v>0</v>
      </c>
      <c r="F35" s="53">
        <f>VLOOKUP(B35,'[2]Список (2)'!$A$1:$F$566,5,0)</f>
        <v>0</v>
      </c>
      <c r="G35" s="53">
        <f>VLOOKUP(B35,'[2]Список (2)'!$A$1:$F$566,6,0)</f>
        <v>0</v>
      </c>
      <c r="H35" s="45"/>
      <c r="I35" s="50"/>
    </row>
    <row r="36" spans="1:9" ht="18.75" x14ac:dyDescent="0.25">
      <c r="A36" s="56" t="s">
        <v>41</v>
      </c>
      <c r="B36" s="57"/>
      <c r="C36" s="57"/>
      <c r="D36" s="57"/>
      <c r="E36" s="58"/>
      <c r="F36" s="58"/>
      <c r="G36" s="59"/>
      <c r="H36" s="59"/>
      <c r="I36" s="60"/>
    </row>
    <row r="37" spans="1:9" ht="23.25" x14ac:dyDescent="0.25">
      <c r="A37" s="61" t="s">
        <v>42</v>
      </c>
      <c r="B37" s="62"/>
      <c r="C37" s="63"/>
      <c r="D37" s="62"/>
      <c r="E37" s="64"/>
      <c r="F37" s="62"/>
      <c r="G37" s="65"/>
      <c r="H37" s="66"/>
      <c r="I37" s="67"/>
    </row>
    <row r="38" spans="1:9" ht="23.25" x14ac:dyDescent="0.25">
      <c r="A38" s="61" t="s">
        <v>43</v>
      </c>
      <c r="B38" s="62"/>
      <c r="C38" s="68"/>
      <c r="D38" s="62"/>
      <c r="E38" s="64"/>
      <c r="F38" s="62"/>
      <c r="G38" s="65"/>
      <c r="H38" s="66"/>
      <c r="I38" s="67"/>
    </row>
    <row r="39" spans="1:9" ht="4.5" customHeight="1" x14ac:dyDescent="0.25">
      <c r="A39" s="61"/>
      <c r="B39" s="62"/>
      <c r="C39" s="62"/>
      <c r="D39" s="69"/>
      <c r="E39" s="70"/>
      <c r="F39" s="69"/>
      <c r="G39" s="69"/>
      <c r="H39" s="69"/>
      <c r="I39" s="67"/>
    </row>
    <row r="40" spans="1:9" ht="23.25" x14ac:dyDescent="0.25">
      <c r="A40" s="71"/>
      <c r="B40" s="72"/>
      <c r="C40" s="72"/>
      <c r="D40" s="72" t="str">
        <f>A17</f>
        <v>ГЛАВНЫЙ СУДЬЯ:</v>
      </c>
      <c r="E40" s="72"/>
      <c r="F40" s="72" t="str">
        <f>A18</f>
        <v>ГЛАВНЫЙ СЕКРЕТАРЬ:</v>
      </c>
      <c r="G40" s="72"/>
      <c r="H40" s="72" t="str">
        <f>A19</f>
        <v>СУДЬЯ НА ФИНИШЕ:</v>
      </c>
      <c r="I40" s="73"/>
    </row>
    <row r="41" spans="1:9" s="77" customFormat="1" ht="23.25" x14ac:dyDescent="0.25">
      <c r="A41" s="74"/>
      <c r="B41" s="75"/>
      <c r="C41" s="75"/>
      <c r="D41" s="75"/>
      <c r="E41" s="75"/>
      <c r="F41" s="75"/>
      <c r="G41" s="75"/>
      <c r="H41" s="75"/>
      <c r="I41" s="76"/>
    </row>
    <row r="42" spans="1:9" s="77" customFormat="1" ht="44.25" customHeight="1" x14ac:dyDescent="0.25">
      <c r="A42" s="74"/>
      <c r="B42" s="75"/>
      <c r="C42" s="75"/>
      <c r="D42" s="75"/>
      <c r="E42" s="75"/>
      <c r="F42" s="75"/>
      <c r="G42" s="75"/>
      <c r="H42" s="75"/>
      <c r="I42" s="76"/>
    </row>
    <row r="43" spans="1:9" ht="3.75" customHeight="1" x14ac:dyDescent="0.25">
      <c r="A43" s="78"/>
      <c r="B43" s="79"/>
      <c r="C43" s="79"/>
      <c r="D43" s="79"/>
      <c r="E43" s="79"/>
      <c r="F43" s="79"/>
      <c r="G43" s="79"/>
      <c r="H43" s="79"/>
      <c r="I43" s="80"/>
    </row>
    <row r="44" spans="1:9" ht="23.25" hidden="1" x14ac:dyDescent="0.25">
      <c r="A44" s="81"/>
      <c r="B44" s="82"/>
      <c r="C44" s="82"/>
      <c r="D44" s="82"/>
      <c r="E44" s="83"/>
      <c r="F44" s="82"/>
      <c r="G44" s="82"/>
      <c r="H44" s="82"/>
      <c r="I44" s="84"/>
    </row>
    <row r="45" spans="1:9" ht="23.25" hidden="1" x14ac:dyDescent="0.25">
      <c r="A45" s="81"/>
      <c r="B45" s="82"/>
      <c r="C45" s="82"/>
      <c r="D45" s="82"/>
      <c r="E45" s="83"/>
      <c r="F45" s="82"/>
      <c r="G45" s="82"/>
      <c r="H45" s="82"/>
      <c r="I45" s="84"/>
    </row>
    <row r="46" spans="1:9" ht="24" thickBot="1" x14ac:dyDescent="0.3">
      <c r="A46" s="85"/>
      <c r="B46" s="86"/>
      <c r="C46" s="86"/>
      <c r="D46" s="87" t="str">
        <f>G17</f>
        <v>Е.А.АФАНАСЬЕВА (ВК, Свердловская область)</v>
      </c>
      <c r="E46" s="87"/>
      <c r="F46" s="87" t="str">
        <f>G18</f>
        <v>О.В.БЕЛОБОРОДОВА (ВК, г.Москва)</v>
      </c>
      <c r="G46" s="87"/>
      <c r="H46" s="87" t="str">
        <f>G19</f>
        <v>В.Н.ГНИДЕНКО (ВК, г.Тула)</v>
      </c>
      <c r="I46" s="88"/>
    </row>
    <row r="47" spans="1:9" ht="13.5" thickTop="1" x14ac:dyDescent="0.25"/>
  </sheetData>
  <mergeCells count="33">
    <mergeCell ref="A43:E43"/>
    <mergeCell ref="F43:I43"/>
    <mergeCell ref="D46:E46"/>
    <mergeCell ref="F46:G46"/>
    <mergeCell ref="H46:I46"/>
    <mergeCell ref="G21:G22"/>
    <mergeCell ref="H21:H22"/>
    <mergeCell ref="I21:I22"/>
    <mergeCell ref="A36:D36"/>
    <mergeCell ref="G36:I36"/>
    <mergeCell ref="A40:C40"/>
    <mergeCell ref="D40:E40"/>
    <mergeCell ref="F40:G40"/>
    <mergeCell ref="H40:I40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37:G38">
    <cfRule type="duplicateValues" dxfId="2" priority="1"/>
  </conditionalFormatting>
  <conditionalFormatting sqref="D29:D33">
    <cfRule type="duplicateValues" dxfId="1" priority="2"/>
  </conditionalFormatting>
  <conditionalFormatting sqref="D23:D28">
    <cfRule type="duplicateValues" dxfId="0" priority="3"/>
  </conditionalFormatting>
  <printOptions horizontalCentered="1"/>
  <pageMargins left="0.19685039370078741" right="0.19685039370078741" top="0.35" bottom="0.28999999999999998" header="0.2" footer="0.2"/>
  <pageSetup paperSize="9" scale="33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Скретч Муж Скретч  </vt:lpstr>
      <vt:lpstr>'Скретч Муж Скретч  '!Заголовки_для_печати</vt:lpstr>
      <vt:lpstr>'Скретч Муж Скретч 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2025-05-26T10:43:23Z</dcterms:created>
  <dcterms:modified xsi:type="dcterms:W3CDTF">2025-05-26T10:43:36Z</dcterms:modified>
</cp:coreProperties>
</file>